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User\Documents\Adriano - Administrativo\Licitações\2025\Concorrência Eletrônica\CE nº. 02-2025 - EEE Taquari Ponte\Publicações\Publicações site SAECIL - Documentos\"/>
    </mc:Choice>
  </mc:AlternateContent>
  <xr:revisionPtr revIDLastSave="0" documentId="13_ncr:1_{8359E42B-12B0-47FC-9BA6-E8DEDA2F1B03}" xr6:coauthVersionLast="47" xr6:coauthVersionMax="47" xr10:uidLastSave="{00000000-0000-0000-0000-000000000000}"/>
  <bookViews>
    <workbookView xWindow="-120" yWindow="-120" windowWidth="20730" windowHeight="11040" tabRatio="646" xr2:uid="{00000000-000D-0000-FFFF-FFFF00000000}"/>
  </bookViews>
  <sheets>
    <sheet name="ORÇAMENTO SINTÉTICO" sheetId="4" r:id="rId1"/>
    <sheet name="CRONOGRAMA" sheetId="14" r:id="rId2"/>
  </sheets>
  <externalReferences>
    <externalReference r:id="rId3"/>
  </externalReferences>
  <definedNames>
    <definedName name="__shared_1_0_0" localSheetId="1">#REF!</definedName>
    <definedName name="__shared_1_0_0">#REF!</definedName>
    <definedName name="__shared_1_0_1">#N/A</definedName>
    <definedName name="__shared_1_0_10">#N/A</definedName>
    <definedName name="__shared_1_0_100">#N/A</definedName>
    <definedName name="__shared_1_0_101">#N/A</definedName>
    <definedName name="__shared_1_0_102">#N/A</definedName>
    <definedName name="__shared_1_0_103">#N/A</definedName>
    <definedName name="__shared_1_0_104">#N/A</definedName>
    <definedName name="__shared_1_0_105">#N/A</definedName>
    <definedName name="__shared_1_0_106">#N/A</definedName>
    <definedName name="__shared_1_0_107">#N/A</definedName>
    <definedName name="__shared_1_0_108">#N/A</definedName>
    <definedName name="__shared_1_0_109">#N/A</definedName>
    <definedName name="__shared_1_0_11" localSheetId="1">#REF!</definedName>
    <definedName name="__shared_1_0_11">#REF!</definedName>
    <definedName name="__shared_1_0_110">#N/A</definedName>
    <definedName name="__shared_1_0_111">#N/A</definedName>
    <definedName name="__shared_1_0_112">#N/A</definedName>
    <definedName name="__shared_1_0_113">#N/A</definedName>
    <definedName name="__shared_1_0_114">#N/A</definedName>
    <definedName name="__shared_1_0_115">#N/A</definedName>
    <definedName name="__shared_1_0_116">#N/A</definedName>
    <definedName name="__shared_1_0_117">#N/A</definedName>
    <definedName name="__shared_1_0_118">#N/A</definedName>
    <definedName name="__shared_1_0_119">#N/A</definedName>
    <definedName name="__shared_1_0_12">#N/A</definedName>
    <definedName name="__shared_1_0_120">#N/A</definedName>
    <definedName name="__shared_1_0_121">#N/A</definedName>
    <definedName name="__shared_1_0_122" localSheetId="1">#REF!</definedName>
    <definedName name="__shared_1_0_122">#REF!</definedName>
    <definedName name="__shared_1_0_123">#N/A</definedName>
    <definedName name="__shared_1_0_124">#N/A</definedName>
    <definedName name="__shared_1_0_125">#N/A</definedName>
    <definedName name="__shared_1_0_126">#N/A</definedName>
    <definedName name="__shared_1_0_127">#N/A</definedName>
    <definedName name="__shared_1_0_128">#N/A</definedName>
    <definedName name="__shared_1_0_129">#N/A</definedName>
    <definedName name="__shared_1_0_13">#N/A</definedName>
    <definedName name="__shared_1_0_130">#N/A</definedName>
    <definedName name="__shared_1_0_131">#N/A</definedName>
    <definedName name="__shared_1_0_132">#N/A</definedName>
    <definedName name="__shared_1_0_133">#N/A</definedName>
    <definedName name="__shared_1_0_134">#N/A</definedName>
    <definedName name="__shared_1_0_135">#N/A</definedName>
    <definedName name="__shared_1_0_136">#N/A</definedName>
    <definedName name="__shared_1_0_137">#N/A</definedName>
    <definedName name="__shared_1_0_138">#N/A</definedName>
    <definedName name="__shared_1_0_139" localSheetId="1">#REF!</definedName>
    <definedName name="__shared_1_0_139">#REF!</definedName>
    <definedName name="__shared_1_0_14">#N/A</definedName>
    <definedName name="__shared_1_0_140">#N/A</definedName>
    <definedName name="__shared_1_0_141">#N/A</definedName>
    <definedName name="__shared_1_0_142">#N/A</definedName>
    <definedName name="__shared_1_0_143">#N/A</definedName>
    <definedName name="__shared_1_0_144">#N/A</definedName>
    <definedName name="__shared_1_0_145">#N/A</definedName>
    <definedName name="__shared_1_0_146">#N/A</definedName>
    <definedName name="__shared_1_0_147">#N/A</definedName>
    <definedName name="__shared_1_0_148">#N/A</definedName>
    <definedName name="__shared_1_0_149">#N/A</definedName>
    <definedName name="__shared_1_0_15">#N/A</definedName>
    <definedName name="__shared_1_0_150">#N/A</definedName>
    <definedName name="__shared_1_0_151" localSheetId="1">#REF!</definedName>
    <definedName name="__shared_1_0_151">#REF!</definedName>
    <definedName name="__shared_1_0_152">#N/A</definedName>
    <definedName name="__shared_1_0_153">#N/A</definedName>
    <definedName name="__shared_1_0_154">#N/A</definedName>
    <definedName name="__shared_1_0_155">#N/A</definedName>
    <definedName name="__shared_1_0_156">#N/A</definedName>
    <definedName name="__shared_1_0_157">#N/A</definedName>
    <definedName name="__shared_1_0_158">#N/A</definedName>
    <definedName name="__shared_1_0_159">#N/A</definedName>
    <definedName name="__shared_1_0_16">#N/A</definedName>
    <definedName name="__shared_1_0_160">#N/A</definedName>
    <definedName name="__shared_1_0_161">#N/A</definedName>
    <definedName name="__shared_1_0_162">#N/A</definedName>
    <definedName name="__shared_1_0_163" localSheetId="1">#REF!</definedName>
    <definedName name="__shared_1_0_163">#REF!</definedName>
    <definedName name="__shared_1_0_164">#N/A</definedName>
    <definedName name="__shared_1_0_165">#N/A</definedName>
    <definedName name="__shared_1_0_166">#N/A</definedName>
    <definedName name="__shared_1_0_167">#N/A</definedName>
    <definedName name="__shared_1_0_168">#N/A</definedName>
    <definedName name="__shared_1_0_169">#N/A</definedName>
    <definedName name="__shared_1_0_17">#N/A</definedName>
    <definedName name="__shared_1_0_170">#N/A</definedName>
    <definedName name="__shared_1_0_171">#N/A</definedName>
    <definedName name="__shared_1_0_172">#N/A</definedName>
    <definedName name="__shared_1_0_173">#N/A</definedName>
    <definedName name="__shared_1_0_174">#N/A</definedName>
    <definedName name="__shared_1_0_175">#N/A</definedName>
    <definedName name="__shared_1_0_176" localSheetId="1">#REF!</definedName>
    <definedName name="__shared_1_0_176">#REF!</definedName>
    <definedName name="__shared_1_0_177">#N/A</definedName>
    <definedName name="__shared_1_0_178">#N/A</definedName>
    <definedName name="__shared_1_0_179">#N/A</definedName>
    <definedName name="__shared_1_0_18">#N/A</definedName>
    <definedName name="__shared_1_0_180">#N/A</definedName>
    <definedName name="__shared_1_0_181">#N/A</definedName>
    <definedName name="__shared_1_0_182">#N/A</definedName>
    <definedName name="__shared_1_0_183">#N/A</definedName>
    <definedName name="__shared_1_0_184">#N/A</definedName>
    <definedName name="__shared_1_0_185">#N/A</definedName>
    <definedName name="__shared_1_0_186">#N/A</definedName>
    <definedName name="__shared_1_0_187" localSheetId="1">#REF!</definedName>
    <definedName name="__shared_1_0_187">#REF!</definedName>
    <definedName name="__shared_1_0_188">#N/A</definedName>
    <definedName name="__shared_1_0_189">#N/A</definedName>
    <definedName name="__shared_1_0_19">#N/A</definedName>
    <definedName name="__shared_1_0_190">#N/A</definedName>
    <definedName name="__shared_1_0_191">#N/A</definedName>
    <definedName name="__shared_1_0_192">#N/A</definedName>
    <definedName name="__shared_1_0_193">#N/A</definedName>
    <definedName name="__shared_1_0_194">#N/A</definedName>
    <definedName name="__shared_1_0_195">#N/A</definedName>
    <definedName name="__shared_1_0_196">#N/A</definedName>
    <definedName name="__shared_1_0_197">#N/A</definedName>
    <definedName name="__shared_1_0_198" localSheetId="1">#REF!</definedName>
    <definedName name="__shared_1_0_198">#REF!</definedName>
    <definedName name="__shared_1_0_199">#N/A</definedName>
    <definedName name="__shared_1_0_2">#N/A</definedName>
    <definedName name="__shared_1_0_20">#N/A</definedName>
    <definedName name="__shared_1_0_200">#N/A</definedName>
    <definedName name="__shared_1_0_201">#N/A</definedName>
    <definedName name="__shared_1_0_202">#N/A</definedName>
    <definedName name="__shared_1_0_203">#N/A</definedName>
    <definedName name="__shared_1_0_204">#N/A</definedName>
    <definedName name="__shared_1_0_205">#N/A</definedName>
    <definedName name="__shared_1_0_206">#N/A</definedName>
    <definedName name="__shared_1_0_207">#N/A</definedName>
    <definedName name="__shared_1_0_208">#N/A</definedName>
    <definedName name="__shared_1_0_209" localSheetId="1">#REF!</definedName>
    <definedName name="__shared_1_0_209">#REF!</definedName>
    <definedName name="__shared_1_0_21">#N/A</definedName>
    <definedName name="__shared_1_0_210">#N/A</definedName>
    <definedName name="__shared_1_0_211">#N/A</definedName>
    <definedName name="__shared_1_0_212">#N/A</definedName>
    <definedName name="__shared_1_0_213">#N/A</definedName>
    <definedName name="__shared_1_0_214">#N/A</definedName>
    <definedName name="__shared_1_0_215">#N/A</definedName>
    <definedName name="__shared_1_0_216">#N/A</definedName>
    <definedName name="__shared_1_0_217">#N/A</definedName>
    <definedName name="__shared_1_0_218">#N/A</definedName>
    <definedName name="__shared_1_0_219">#N/A</definedName>
    <definedName name="__shared_1_0_22" localSheetId="1">#REF!</definedName>
    <definedName name="__shared_1_0_22">#REF!</definedName>
    <definedName name="__shared_1_0_220" localSheetId="1">#REF!</definedName>
    <definedName name="__shared_1_0_220">#REF!</definedName>
    <definedName name="__shared_1_0_221">#N/A</definedName>
    <definedName name="__shared_1_0_222">#N/A</definedName>
    <definedName name="__shared_1_0_223">#N/A</definedName>
    <definedName name="__shared_1_0_224">#N/A</definedName>
    <definedName name="__shared_1_0_225">#N/A</definedName>
    <definedName name="__shared_1_0_226">#N/A</definedName>
    <definedName name="__shared_1_0_227">#N/A</definedName>
    <definedName name="__shared_1_0_228">#N/A</definedName>
    <definedName name="__shared_1_0_229">#N/A</definedName>
    <definedName name="__shared_1_0_23">#N/A</definedName>
    <definedName name="__shared_1_0_230">#N/A</definedName>
    <definedName name="__shared_1_0_231">#N/A</definedName>
    <definedName name="__shared_1_0_232" localSheetId="1">#REF!</definedName>
    <definedName name="__shared_1_0_232">#REF!</definedName>
    <definedName name="__shared_1_0_233">#N/A</definedName>
    <definedName name="__shared_1_0_234">#N/A</definedName>
    <definedName name="__shared_1_0_235">#N/A</definedName>
    <definedName name="__shared_1_0_236">#N/A</definedName>
    <definedName name="__shared_1_0_237">#N/A</definedName>
    <definedName name="__shared_1_0_238">#N/A</definedName>
    <definedName name="__shared_1_0_239">#N/A</definedName>
    <definedName name="__shared_1_0_24">#N/A</definedName>
    <definedName name="__shared_1_0_240">#N/A</definedName>
    <definedName name="__shared_1_0_241">#N/A</definedName>
    <definedName name="__shared_1_0_242">#N/A</definedName>
    <definedName name="__shared_1_0_243" localSheetId="1">#REF!</definedName>
    <definedName name="__shared_1_0_243">#REF!</definedName>
    <definedName name="__shared_1_0_244">#N/A</definedName>
    <definedName name="__shared_1_0_245">#N/A</definedName>
    <definedName name="__shared_1_0_246">#N/A</definedName>
    <definedName name="__shared_1_0_247">#N/A</definedName>
    <definedName name="__shared_1_0_248">#N/A</definedName>
    <definedName name="__shared_1_0_249">#N/A</definedName>
    <definedName name="__shared_1_0_25">#N/A</definedName>
    <definedName name="__shared_1_0_250">#N/A</definedName>
    <definedName name="__shared_1_0_251">#N/A</definedName>
    <definedName name="__shared_1_0_252">#N/A</definedName>
    <definedName name="__shared_1_0_253">#N/A</definedName>
    <definedName name="__shared_1_0_254" localSheetId="1">#REF!</definedName>
    <definedName name="__shared_1_0_254">#REF!</definedName>
    <definedName name="__shared_1_0_255">#N/A</definedName>
    <definedName name="__shared_1_0_256">#N/A</definedName>
    <definedName name="__shared_1_0_257">#N/A</definedName>
    <definedName name="__shared_1_0_258">#N/A</definedName>
    <definedName name="__shared_1_0_259">#N/A</definedName>
    <definedName name="__shared_1_0_26">#N/A</definedName>
    <definedName name="__shared_1_0_260">#N/A</definedName>
    <definedName name="__shared_1_0_261">#N/A</definedName>
    <definedName name="__shared_1_0_262">#N/A</definedName>
    <definedName name="__shared_1_0_263">#N/A</definedName>
    <definedName name="__shared_1_0_264">#N/A</definedName>
    <definedName name="__shared_1_0_265" localSheetId="1">#REF!</definedName>
    <definedName name="__shared_1_0_265">#REF!</definedName>
    <definedName name="__shared_1_0_266">#N/A</definedName>
    <definedName name="__shared_1_0_267">#N/A</definedName>
    <definedName name="__shared_1_0_268">#N/A</definedName>
    <definedName name="__shared_1_0_269">#N/A</definedName>
    <definedName name="__shared_1_0_27">#N/A</definedName>
    <definedName name="__shared_1_0_270">#N/A</definedName>
    <definedName name="__shared_1_0_271">#N/A</definedName>
    <definedName name="__shared_1_0_272">#N/A</definedName>
    <definedName name="__shared_1_0_273">#N/A</definedName>
    <definedName name="__shared_1_0_274">#N/A</definedName>
    <definedName name="__shared_1_0_275">#N/A</definedName>
    <definedName name="__shared_1_0_276" localSheetId="1">#REF!</definedName>
    <definedName name="__shared_1_0_276">#REF!</definedName>
    <definedName name="__shared_1_0_277">#N/A</definedName>
    <definedName name="__shared_1_0_278">#N/A</definedName>
    <definedName name="__shared_1_0_279">#N/A</definedName>
    <definedName name="__shared_1_0_28">#N/A</definedName>
    <definedName name="__shared_1_0_280">#N/A</definedName>
    <definedName name="__shared_1_0_281">#N/A</definedName>
    <definedName name="__shared_1_0_282">#N/A</definedName>
    <definedName name="__shared_1_0_283">#N/A</definedName>
    <definedName name="__shared_1_0_284">#N/A</definedName>
    <definedName name="__shared_1_0_285">#N/A</definedName>
    <definedName name="__shared_1_0_286">#N/A</definedName>
    <definedName name="__shared_1_0_287" localSheetId="1">#REF!</definedName>
    <definedName name="__shared_1_0_287">#REF!</definedName>
    <definedName name="__shared_1_0_288">#N/A</definedName>
    <definedName name="__shared_1_0_289">#N/A</definedName>
    <definedName name="__shared_1_0_29">#N/A</definedName>
    <definedName name="__shared_1_0_290">#N/A</definedName>
    <definedName name="__shared_1_0_291">#N/A</definedName>
    <definedName name="__shared_1_0_292">#N/A</definedName>
    <definedName name="__shared_1_0_293">#N/A</definedName>
    <definedName name="__shared_1_0_294">#N/A</definedName>
    <definedName name="__shared_1_0_295">#N/A</definedName>
    <definedName name="__shared_1_0_296">#N/A</definedName>
    <definedName name="__shared_1_0_297">#N/A</definedName>
    <definedName name="__shared_1_0_298" localSheetId="1">#REF!</definedName>
    <definedName name="__shared_1_0_298">#REF!</definedName>
    <definedName name="__shared_1_0_299">#N/A</definedName>
    <definedName name="__shared_1_0_3">#N/A</definedName>
    <definedName name="__shared_1_0_30">#N/A</definedName>
    <definedName name="__shared_1_0_300">#N/A</definedName>
    <definedName name="__shared_1_0_301">#N/A</definedName>
    <definedName name="__shared_1_0_302">#N/A</definedName>
    <definedName name="__shared_1_0_303">#N/A</definedName>
    <definedName name="__shared_1_0_304">#N/A</definedName>
    <definedName name="__shared_1_0_305">#N/A</definedName>
    <definedName name="__shared_1_0_306">#N/A</definedName>
    <definedName name="__shared_1_0_307">#N/A</definedName>
    <definedName name="__shared_1_0_308">#N/A</definedName>
    <definedName name="__shared_1_0_309" localSheetId="1">#REF!</definedName>
    <definedName name="__shared_1_0_309">#REF!</definedName>
    <definedName name="__shared_1_0_31">#N/A</definedName>
    <definedName name="__shared_1_0_310">#N/A</definedName>
    <definedName name="__shared_1_0_311">#N/A</definedName>
    <definedName name="__shared_1_0_312">#N/A</definedName>
    <definedName name="__shared_1_0_313">#N/A</definedName>
    <definedName name="__shared_1_0_314">#N/A</definedName>
    <definedName name="__shared_1_0_315">#N/A</definedName>
    <definedName name="__shared_1_0_316">#N/A</definedName>
    <definedName name="__shared_1_0_317">#N/A</definedName>
    <definedName name="__shared_1_0_318">#N/A</definedName>
    <definedName name="__shared_1_0_319">#N/A</definedName>
    <definedName name="__shared_1_0_32">#N/A</definedName>
    <definedName name="__shared_1_0_320" localSheetId="1">#REF!</definedName>
    <definedName name="__shared_1_0_320">#REF!</definedName>
    <definedName name="__shared_1_0_321">#N/A</definedName>
    <definedName name="__shared_1_0_322">#N/A</definedName>
    <definedName name="__shared_1_0_323">#N/A</definedName>
    <definedName name="__shared_1_0_324">#N/A</definedName>
    <definedName name="__shared_1_0_325">#N/A</definedName>
    <definedName name="__shared_1_0_326">#N/A</definedName>
    <definedName name="__shared_1_0_327">#N/A</definedName>
    <definedName name="__shared_1_0_328">#N/A</definedName>
    <definedName name="__shared_1_0_329">#N/A</definedName>
    <definedName name="__shared_1_0_33" localSheetId="1">#REF!</definedName>
    <definedName name="__shared_1_0_33">#REF!</definedName>
    <definedName name="__shared_1_0_330">#N/A</definedName>
    <definedName name="__shared_1_0_331" localSheetId="1">#REF!</definedName>
    <definedName name="__shared_1_0_331">#REF!</definedName>
    <definedName name="__shared_1_0_332">#N/A</definedName>
    <definedName name="__shared_1_0_333">#N/A</definedName>
    <definedName name="__shared_1_0_334">#N/A</definedName>
    <definedName name="__shared_1_0_335">#N/A</definedName>
    <definedName name="__shared_1_0_336">#N/A</definedName>
    <definedName name="__shared_1_0_337">#N/A</definedName>
    <definedName name="__shared_1_0_338">#N/A</definedName>
    <definedName name="__shared_1_0_339">#N/A</definedName>
    <definedName name="__shared_1_0_34">#N/A</definedName>
    <definedName name="__shared_1_0_340">#N/A</definedName>
    <definedName name="__shared_1_0_341">#N/A</definedName>
    <definedName name="__shared_1_0_342" localSheetId="1">#REF!</definedName>
    <definedName name="__shared_1_0_342">#REF!</definedName>
    <definedName name="__shared_1_0_343">#N/A</definedName>
    <definedName name="__shared_1_0_344">#N/A</definedName>
    <definedName name="__shared_1_0_345">#N/A</definedName>
    <definedName name="__shared_1_0_346">#N/A</definedName>
    <definedName name="__shared_1_0_347">#N/A</definedName>
    <definedName name="__shared_1_0_348">#N/A</definedName>
    <definedName name="__shared_1_0_349">#N/A</definedName>
    <definedName name="__shared_1_0_35">#N/A</definedName>
    <definedName name="__shared_1_0_350">#N/A</definedName>
    <definedName name="__shared_1_0_351">#N/A</definedName>
    <definedName name="__shared_1_0_352">#N/A</definedName>
    <definedName name="__shared_1_0_353" localSheetId="1">#REF!</definedName>
    <definedName name="__shared_1_0_353">#REF!</definedName>
    <definedName name="__shared_1_0_354">#N/A</definedName>
    <definedName name="__shared_1_0_355">#N/A</definedName>
    <definedName name="__shared_1_0_356">#N/A</definedName>
    <definedName name="__shared_1_0_357">#N/A</definedName>
    <definedName name="__shared_1_0_358">#N/A</definedName>
    <definedName name="__shared_1_0_359">#N/A</definedName>
    <definedName name="__shared_1_0_36">#N/A</definedName>
    <definedName name="__shared_1_0_360">#N/A</definedName>
    <definedName name="__shared_1_0_361">#N/A</definedName>
    <definedName name="__shared_1_0_362">#N/A</definedName>
    <definedName name="__shared_1_0_363">#N/A</definedName>
    <definedName name="__shared_1_0_364" localSheetId="1">#REF!</definedName>
    <definedName name="__shared_1_0_364">#REF!</definedName>
    <definedName name="__shared_1_0_365">#N/A</definedName>
    <definedName name="__shared_1_0_366">#N/A</definedName>
    <definedName name="__shared_1_0_367">#N/A</definedName>
    <definedName name="__shared_1_0_368">#N/A</definedName>
    <definedName name="__shared_1_0_369">#N/A</definedName>
    <definedName name="__shared_1_0_37">#N/A</definedName>
    <definedName name="__shared_1_0_370">#N/A</definedName>
    <definedName name="__shared_1_0_371">#N/A</definedName>
    <definedName name="__shared_1_0_372">#N/A</definedName>
    <definedName name="__shared_1_0_373">#N/A</definedName>
    <definedName name="__shared_1_0_374">#N/A</definedName>
    <definedName name="__shared_1_0_375" localSheetId="1">#REF!</definedName>
    <definedName name="__shared_1_0_375">#REF!</definedName>
    <definedName name="__shared_1_0_376">#N/A</definedName>
    <definedName name="__shared_1_0_377">#N/A</definedName>
    <definedName name="__shared_1_0_378">#N/A</definedName>
    <definedName name="__shared_1_0_379">#N/A</definedName>
    <definedName name="__shared_1_0_38">#N/A</definedName>
    <definedName name="__shared_1_0_380">#N/A</definedName>
    <definedName name="__shared_1_0_381">#N/A</definedName>
    <definedName name="__shared_1_0_382">#N/A</definedName>
    <definedName name="__shared_1_0_383">#N/A</definedName>
    <definedName name="__shared_1_0_384">#N/A</definedName>
    <definedName name="__shared_1_0_385">#N/A</definedName>
    <definedName name="__shared_1_0_386" localSheetId="1">#REF!</definedName>
    <definedName name="__shared_1_0_386">#REF!</definedName>
    <definedName name="__shared_1_0_387">#N/A</definedName>
    <definedName name="__shared_1_0_388">#N/A</definedName>
    <definedName name="__shared_1_0_389">#N/A</definedName>
    <definedName name="__shared_1_0_39">#N/A</definedName>
    <definedName name="__shared_1_0_390">#N/A</definedName>
    <definedName name="__shared_1_0_391">#N/A</definedName>
    <definedName name="__shared_1_0_392">#N/A</definedName>
    <definedName name="__shared_1_0_393">#N/A</definedName>
    <definedName name="__shared_1_0_394">#N/A</definedName>
    <definedName name="__shared_1_0_395">#N/A</definedName>
    <definedName name="__shared_1_0_396">#N/A</definedName>
    <definedName name="__shared_1_0_397" localSheetId="1">#REF!</definedName>
    <definedName name="__shared_1_0_397">#REF!</definedName>
    <definedName name="__shared_1_0_398">#N/A</definedName>
    <definedName name="__shared_1_0_399">#N/A</definedName>
    <definedName name="__shared_1_0_4">#N/A</definedName>
    <definedName name="__shared_1_0_40">#N/A</definedName>
    <definedName name="__shared_1_0_400">#N/A</definedName>
    <definedName name="__shared_1_0_401">#N/A</definedName>
    <definedName name="__shared_1_0_402">#N/A</definedName>
    <definedName name="__shared_1_0_403">#N/A</definedName>
    <definedName name="__shared_1_0_404">#N/A</definedName>
    <definedName name="__shared_1_0_405">#N/A</definedName>
    <definedName name="__shared_1_0_406">#N/A</definedName>
    <definedName name="__shared_1_0_407">#N/A</definedName>
    <definedName name="__shared_1_0_408" localSheetId="1">#REF!</definedName>
    <definedName name="__shared_1_0_408">#REF!</definedName>
    <definedName name="__shared_1_0_409">#N/A</definedName>
    <definedName name="__shared_1_0_41">#N/A</definedName>
    <definedName name="__shared_1_0_410">#N/A</definedName>
    <definedName name="__shared_1_0_411">#N/A</definedName>
    <definedName name="__shared_1_0_412">#N/A</definedName>
    <definedName name="__shared_1_0_413">#N/A</definedName>
    <definedName name="__shared_1_0_414">#N/A</definedName>
    <definedName name="__shared_1_0_415">#N/A</definedName>
    <definedName name="__shared_1_0_416">#N/A</definedName>
    <definedName name="__shared_1_0_417">#N/A</definedName>
    <definedName name="__shared_1_0_418">#N/A</definedName>
    <definedName name="__shared_1_0_419" localSheetId="1">#REF!</definedName>
    <definedName name="__shared_1_0_419">#REF!</definedName>
    <definedName name="__shared_1_0_42">#N/A</definedName>
    <definedName name="__shared_1_0_420">#N/A</definedName>
    <definedName name="__shared_1_0_421">#N/A</definedName>
    <definedName name="__shared_1_0_422">#N/A</definedName>
    <definedName name="__shared_1_0_423">#N/A</definedName>
    <definedName name="__shared_1_0_424">#N/A</definedName>
    <definedName name="__shared_1_0_425">#N/A</definedName>
    <definedName name="__shared_1_0_426">#N/A</definedName>
    <definedName name="__shared_1_0_427">#N/A</definedName>
    <definedName name="__shared_1_0_428">#N/A</definedName>
    <definedName name="__shared_1_0_429">#N/A</definedName>
    <definedName name="__shared_1_0_43">#N/A</definedName>
    <definedName name="__shared_1_0_430" localSheetId="1">#REF!</definedName>
    <definedName name="__shared_1_0_430">#REF!</definedName>
    <definedName name="__shared_1_0_431">#N/A</definedName>
    <definedName name="__shared_1_0_432">#N/A</definedName>
    <definedName name="__shared_1_0_433">#N/A</definedName>
    <definedName name="__shared_1_0_434">#N/A</definedName>
    <definedName name="__shared_1_0_435">#N/A</definedName>
    <definedName name="__shared_1_0_436">#N/A</definedName>
    <definedName name="__shared_1_0_437">#N/A</definedName>
    <definedName name="__shared_1_0_438">#N/A</definedName>
    <definedName name="__shared_1_0_439">#N/A</definedName>
    <definedName name="__shared_1_0_44" localSheetId="1">#REF!</definedName>
    <definedName name="__shared_1_0_44">#REF!</definedName>
    <definedName name="__shared_1_0_440">#N/A</definedName>
    <definedName name="__shared_1_0_441" localSheetId="1">#REF!</definedName>
    <definedName name="__shared_1_0_441">#REF!</definedName>
    <definedName name="__shared_1_0_442">#N/A</definedName>
    <definedName name="__shared_1_0_443">#N/A</definedName>
    <definedName name="__shared_1_0_444">#N/A</definedName>
    <definedName name="__shared_1_0_445">#N/A</definedName>
    <definedName name="__shared_1_0_446">#N/A</definedName>
    <definedName name="__shared_1_0_447">#N/A</definedName>
    <definedName name="__shared_1_0_448">#N/A</definedName>
    <definedName name="__shared_1_0_449">#N/A</definedName>
    <definedName name="__shared_1_0_45">#N/A</definedName>
    <definedName name="__shared_1_0_450">#N/A</definedName>
    <definedName name="__shared_1_0_451">#N/A</definedName>
    <definedName name="__shared_1_0_452">#N/A</definedName>
    <definedName name="__shared_1_0_453">#N/A</definedName>
    <definedName name="__shared_1_0_454" localSheetId="1">#REF!</definedName>
    <definedName name="__shared_1_0_454">#REF!</definedName>
    <definedName name="__shared_1_0_455">#N/A</definedName>
    <definedName name="__shared_1_0_456">#N/A</definedName>
    <definedName name="__shared_1_0_457">#N/A</definedName>
    <definedName name="__shared_1_0_458">#N/A</definedName>
    <definedName name="__shared_1_0_459">#N/A</definedName>
    <definedName name="__shared_1_0_46">#N/A</definedName>
    <definedName name="__shared_1_0_460">#N/A</definedName>
    <definedName name="__shared_1_0_461">#N/A</definedName>
    <definedName name="__shared_1_0_462">#N/A</definedName>
    <definedName name="__shared_1_0_463">#N/A</definedName>
    <definedName name="__shared_1_0_464">#N/A</definedName>
    <definedName name="__shared_1_0_465" localSheetId="1">#REF!</definedName>
    <definedName name="__shared_1_0_465">#REF!</definedName>
    <definedName name="__shared_1_0_466">#N/A</definedName>
    <definedName name="__shared_1_0_467">#N/A</definedName>
    <definedName name="__shared_1_0_468">#N/A</definedName>
    <definedName name="__shared_1_0_469">#N/A</definedName>
    <definedName name="__shared_1_0_47">#N/A</definedName>
    <definedName name="__shared_1_0_470">#N/A</definedName>
    <definedName name="__shared_1_0_471">#N/A</definedName>
    <definedName name="__shared_1_0_472">#N/A</definedName>
    <definedName name="__shared_1_0_473">#N/A</definedName>
    <definedName name="__shared_1_0_474">#N/A</definedName>
    <definedName name="__shared_1_0_475">#N/A</definedName>
    <definedName name="__shared_1_0_476">#N/A</definedName>
    <definedName name="__shared_1_0_477" localSheetId="1">#REF!</definedName>
    <definedName name="__shared_1_0_477">#REF!</definedName>
    <definedName name="__shared_1_0_478">#N/A</definedName>
    <definedName name="__shared_1_0_479">#N/A</definedName>
    <definedName name="__shared_1_0_48">#N/A</definedName>
    <definedName name="__shared_1_0_480">#N/A</definedName>
    <definedName name="__shared_1_0_481">#N/A</definedName>
    <definedName name="__shared_1_0_482">#N/A</definedName>
    <definedName name="__shared_1_0_483">#N/A</definedName>
    <definedName name="__shared_1_0_484">#N/A</definedName>
    <definedName name="__shared_1_0_485">#N/A</definedName>
    <definedName name="__shared_1_0_486">#N/A</definedName>
    <definedName name="__shared_1_0_487">#N/A</definedName>
    <definedName name="__shared_1_0_488" localSheetId="1">#REF!</definedName>
    <definedName name="__shared_1_0_488">#REF!</definedName>
    <definedName name="__shared_1_0_489">#N/A</definedName>
    <definedName name="__shared_1_0_49">#N/A</definedName>
    <definedName name="__shared_1_0_490">#N/A</definedName>
    <definedName name="__shared_1_0_491">#N/A</definedName>
    <definedName name="__shared_1_0_492">#N/A</definedName>
    <definedName name="__shared_1_0_493">#N/A</definedName>
    <definedName name="__shared_1_0_494">#N/A</definedName>
    <definedName name="__shared_1_0_495">#N/A</definedName>
    <definedName name="__shared_1_0_496">#N/A</definedName>
    <definedName name="__shared_1_0_497">#N/A</definedName>
    <definedName name="__shared_1_0_498">#N/A</definedName>
    <definedName name="__shared_1_0_5">#N/A</definedName>
    <definedName name="__shared_1_0_50">#N/A</definedName>
    <definedName name="__shared_1_0_51">#N/A</definedName>
    <definedName name="__shared_1_0_52">#N/A</definedName>
    <definedName name="__shared_1_0_53">#N/A</definedName>
    <definedName name="__shared_1_0_54">#N/A</definedName>
    <definedName name="__shared_1_0_55" localSheetId="1">#REF!</definedName>
    <definedName name="__shared_1_0_55">#REF!</definedName>
    <definedName name="__shared_1_0_56">#N/A</definedName>
    <definedName name="__shared_1_0_57">#N/A</definedName>
    <definedName name="__shared_1_0_58">#N/A</definedName>
    <definedName name="__shared_1_0_59">#N/A</definedName>
    <definedName name="__shared_1_0_6">#N/A</definedName>
    <definedName name="__shared_1_0_60">#N/A</definedName>
    <definedName name="__shared_1_0_61">#N/A</definedName>
    <definedName name="__shared_1_0_62">#N/A</definedName>
    <definedName name="__shared_1_0_63">#N/A</definedName>
    <definedName name="__shared_1_0_64">#N/A</definedName>
    <definedName name="__shared_1_0_65">#N/A</definedName>
    <definedName name="__shared_1_0_66" localSheetId="1">#REF!</definedName>
    <definedName name="__shared_1_0_66">#REF!</definedName>
    <definedName name="__shared_1_0_67">#N/A</definedName>
    <definedName name="__shared_1_0_68">#N/A</definedName>
    <definedName name="__shared_1_0_69">#N/A</definedName>
    <definedName name="__shared_1_0_7">#N/A</definedName>
    <definedName name="__shared_1_0_70">#N/A</definedName>
    <definedName name="__shared_1_0_71">#N/A</definedName>
    <definedName name="__shared_1_0_72">#N/A</definedName>
    <definedName name="__shared_1_0_73">#N/A</definedName>
    <definedName name="__shared_1_0_74">#N/A</definedName>
    <definedName name="__shared_1_0_75">#N/A</definedName>
    <definedName name="__shared_1_0_76">#N/A</definedName>
    <definedName name="__shared_1_0_77">#N/A</definedName>
    <definedName name="__shared_1_0_78" localSheetId="1">#REF!</definedName>
    <definedName name="__shared_1_0_78">#REF!</definedName>
    <definedName name="__shared_1_0_79">#N/A</definedName>
    <definedName name="__shared_1_0_8">#N/A</definedName>
    <definedName name="__shared_1_0_80">#N/A</definedName>
    <definedName name="__shared_1_0_81">#N/A</definedName>
    <definedName name="__shared_1_0_82">#N/A</definedName>
    <definedName name="__shared_1_0_83">#N/A</definedName>
    <definedName name="__shared_1_0_84">#N/A</definedName>
    <definedName name="__shared_1_0_85">#N/A</definedName>
    <definedName name="__shared_1_0_86">#N/A</definedName>
    <definedName name="__shared_1_0_87">#N/A</definedName>
    <definedName name="__shared_1_0_88">#N/A</definedName>
    <definedName name="__shared_1_0_89">#N/A</definedName>
    <definedName name="__shared_1_0_9">#N/A</definedName>
    <definedName name="__shared_1_0_90">#N/A</definedName>
    <definedName name="__shared_1_0_91">#N/A</definedName>
    <definedName name="__shared_1_0_92" localSheetId="1">#REF!</definedName>
    <definedName name="__shared_1_0_92">#REF!</definedName>
    <definedName name="__shared_1_0_93">#N/A</definedName>
    <definedName name="__shared_1_0_94">#N/A</definedName>
    <definedName name="__shared_1_0_95">#N/A</definedName>
    <definedName name="__shared_1_0_96">#N/A</definedName>
    <definedName name="__shared_1_0_97">#N/A</definedName>
    <definedName name="__shared_1_0_98">#N/A</definedName>
    <definedName name="__shared_1_0_99">#N/A</definedName>
    <definedName name="__shared_2_0_0">#N/A</definedName>
    <definedName name="__shared_2_0_1">#N/A</definedName>
    <definedName name="__shared_2_0_2">#N/A</definedName>
    <definedName name="__shared_2_0_3">#N/A</definedName>
    <definedName name="__shared_2_0_4">#N/A</definedName>
    <definedName name="_xlnm._FilterDatabase" localSheetId="0" hidden="1">'ORÇAMENTO SINTÉTICO'!$A$9:$H$99</definedName>
    <definedName name="A_1" localSheetId="1">#REF!</definedName>
    <definedName name="A_1">#REF!</definedName>
    <definedName name="A_2" localSheetId="1">#REF!</definedName>
    <definedName name="A_2">#REF!</definedName>
    <definedName name="_xlnm.Print_Area" localSheetId="1">CRONOGRAMA!$A$1:$K$36</definedName>
    <definedName name="_xlnm.Print_Area" localSheetId="0">'ORÇAMENTO SINTÉTICO'!$A$1:$H$111</definedName>
    <definedName name="B_1" localSheetId="1">#REF!</definedName>
    <definedName name="B_1">#REF!</definedName>
    <definedName name="B_2" localSheetId="1">#REF!</definedName>
    <definedName name="B_2">#REF!</definedName>
    <definedName name="BDI" localSheetId="1">[1]PREÇOS!#REF!</definedName>
    <definedName name="BDI">[1]PREÇOS!#REF!</definedName>
    <definedName name="Critérios_IM" localSheetId="1">#REF!</definedName>
    <definedName name="Critérios_IM">#REF!</definedName>
    <definedName name="Cronograma1">#N/A</definedName>
    <definedName name="custo_canal_diversos" localSheetId="1">#REF!</definedName>
    <definedName name="custo_canal_diversos">#REF!</definedName>
    <definedName name="custo_canal_k" localSheetId="1">#REF!</definedName>
    <definedName name="custo_canal_k">#REF!</definedName>
    <definedName name="custo_viario_diversos" localSheetId="1">#REF!</definedName>
    <definedName name="custo_viario_diversos">#REF!</definedName>
    <definedName name="custo_viario_k" localSheetId="1">#REF!</definedName>
    <definedName name="custo_viario_k">#REF!</definedName>
    <definedName name="ELEV" localSheetId="1">#REF!</definedName>
    <definedName name="ELEV">#REF!</definedName>
    <definedName name="Eventos" localSheetId="1">OFFSET(#REF!,1,0):OFFSET(#REF!,-1,0)</definedName>
    <definedName name="Eventos">OFFSET(#REF!,1,0):OFFSET(#REF!,-1,0)</definedName>
    <definedName name="Excel_BuiltIn_Criteria" localSheetId="1">#REF!</definedName>
    <definedName name="Excel_BuiltIn_Criteria">#REF!</definedName>
    <definedName name="Fl_01">#N/A</definedName>
    <definedName name="INDIC" localSheetId="1">#REF!</definedName>
    <definedName name="INDIC">#REF!</definedName>
    <definedName name="ÍNDICE" localSheetId="1">#REF!</definedName>
    <definedName name="ÍNDICE">#REF!</definedName>
    <definedName name="INFR" localSheetId="1">#REF!</definedName>
    <definedName name="INFR">#REF!</definedName>
    <definedName name="INFRATEC" localSheetId="1">#REF!</definedName>
    <definedName name="INFRATEC">#REF!</definedName>
    <definedName name="INFRETÉCNICA" localSheetId="1">[1]PREÇOS!#REF!</definedName>
    <definedName name="INFRETÉCNICA">[1]PREÇOS!#REF!</definedName>
    <definedName name="MÊS" localSheetId="1">#REF!</definedName>
    <definedName name="MÊS">#REF!</definedName>
    <definedName name="numEventos" localSheetId="1">COUNT(OFFSET(CRONOGRAMA!Eventos,0,0,,1))</definedName>
    <definedName name="numEventos">COUNT(OFFSET(Eventos,0,0,,1))</definedName>
    <definedName name="pla">#N/A</definedName>
    <definedName name="PLAN" localSheetId="1">#REF!</definedName>
    <definedName name="PLAN">#REF!</definedName>
    <definedName name="planilha">#N/A</definedName>
    <definedName name="Print_Area_MI" localSheetId="1">#REF!</definedName>
    <definedName name="Print_Area_MI">#REF!</definedName>
    <definedName name="SHARED_FORMULA_1_106_1_106_4" localSheetId="1">#REF!</definedName>
    <definedName name="SHARED_FORMULA_1_106_1_106_4">#REF!</definedName>
    <definedName name="SHARED_FORMULA_1_114_1_114_4" localSheetId="1">#REF!</definedName>
    <definedName name="SHARED_FORMULA_1_114_1_114_4">#REF!</definedName>
    <definedName name="SHARED_FORMULA_1_39_1_39_0" localSheetId="1">#REF!</definedName>
    <definedName name="SHARED_FORMULA_1_39_1_39_0">#REF!</definedName>
    <definedName name="SHARED_FORMULA_1_41_1_41_4" localSheetId="1">#REF!</definedName>
    <definedName name="SHARED_FORMULA_1_41_1_41_4">#REF!</definedName>
    <definedName name="SHARED_FORMULA_1_58_1_58_4" localSheetId="1">#REF!</definedName>
    <definedName name="SHARED_FORMULA_1_58_1_58_4">#REF!</definedName>
    <definedName name="SHARED_FORMULA_1_64_1_64_4" localSheetId="1">#REF!</definedName>
    <definedName name="SHARED_FORMULA_1_64_1_64_4">#REF!</definedName>
    <definedName name="SHARED_FORMULA_1_79_1_79_0" localSheetId="1">#REF!</definedName>
    <definedName name="SHARED_FORMULA_1_79_1_79_0">#REF!</definedName>
    <definedName name="SHARED_FORMULA_10_144_10_144_0" localSheetId="1">#REF!</definedName>
    <definedName name="SHARED_FORMULA_10_144_10_144_0">#REF!</definedName>
    <definedName name="SHARED_FORMULA_10_176_10_176_0" localSheetId="1">#REF!</definedName>
    <definedName name="SHARED_FORMULA_10_176_10_176_0">#REF!</definedName>
    <definedName name="SHARED_FORMULA_10_18_10_18_0" localSheetId="1">#REF!</definedName>
    <definedName name="SHARED_FORMULA_10_18_10_18_0">#REF!</definedName>
    <definedName name="SHARED_FORMULA_10_26_10_26_0" localSheetId="1">#REF!</definedName>
    <definedName name="SHARED_FORMULA_10_26_10_26_0">#REF!</definedName>
    <definedName name="SHARED_FORMULA_10_58_10_58_0" localSheetId="1">#REF!</definedName>
    <definedName name="SHARED_FORMULA_10_58_10_58_0">#REF!</definedName>
    <definedName name="SHARED_FORMULA_10_7_10_7_0" localSheetId="1">#REF!</definedName>
    <definedName name="SHARED_FORMULA_10_7_10_7_0">#REF!</definedName>
    <definedName name="SHARED_FORMULA_10_78_10_78_0" localSheetId="1">#REF!</definedName>
    <definedName name="SHARED_FORMULA_10_78_10_78_0">#REF!</definedName>
    <definedName name="SHARED_FORMULA_10_91_10_91_0" localSheetId="1">#REF!</definedName>
    <definedName name="SHARED_FORMULA_10_91_10_91_0">#REF!</definedName>
    <definedName name="SHARED_FORMULA_11_144_11_144_0" localSheetId="1">#REF!*#REF!</definedName>
    <definedName name="SHARED_FORMULA_11_144_11_144_0">#REF!*#REF!</definedName>
    <definedName name="SHARED_FORMULA_11_176_11_176_0" localSheetId="1">#REF!*#REF!</definedName>
    <definedName name="SHARED_FORMULA_11_176_11_176_0">#REF!*#REF!</definedName>
    <definedName name="SHARED_FORMULA_11_18_11_18_0" localSheetId="1">#REF!*#REF!</definedName>
    <definedName name="SHARED_FORMULA_11_18_11_18_0">#REF!*#REF!</definedName>
    <definedName name="SHARED_FORMULA_11_26_11_26_0" localSheetId="1">#REF!*#REF!</definedName>
    <definedName name="SHARED_FORMULA_11_26_11_26_0">#REF!*#REF!</definedName>
    <definedName name="SHARED_FORMULA_11_58_11_58_0" localSheetId="1">#REF!*#REF!</definedName>
    <definedName name="SHARED_FORMULA_11_58_11_58_0">#REF!*#REF!</definedName>
    <definedName name="SHARED_FORMULA_11_7_11_7_0" localSheetId="1">#REF!*#REF!</definedName>
    <definedName name="SHARED_FORMULA_11_7_11_7_0">#REF!*#REF!</definedName>
    <definedName name="SHARED_FORMULA_11_78_11_78_0" localSheetId="1">#REF!*#REF!</definedName>
    <definedName name="SHARED_FORMULA_11_78_11_78_0">#REF!*#REF!</definedName>
    <definedName name="SHARED_FORMULA_11_91_11_91_0" localSheetId="1">#REF!*#REF!</definedName>
    <definedName name="SHARED_FORMULA_11_91_11_91_0">#REF!*#REF!</definedName>
    <definedName name="SHARED_FORMULA_12_144_12_144_0" localSheetId="1">#REF!*#REF!</definedName>
    <definedName name="SHARED_FORMULA_12_144_12_144_0">#REF!*#REF!</definedName>
    <definedName name="SHARED_FORMULA_12_176_12_176_0" localSheetId="1">#REF!*#REF!</definedName>
    <definedName name="SHARED_FORMULA_12_176_12_176_0">#REF!*#REF!</definedName>
    <definedName name="SHARED_FORMULA_12_18_12_18_0" localSheetId="1">#REF!*#REF!</definedName>
    <definedName name="SHARED_FORMULA_12_18_12_18_0">#REF!*#REF!</definedName>
    <definedName name="SHARED_FORMULA_12_26_12_26_0" localSheetId="1">#REF!*#REF!</definedName>
    <definedName name="SHARED_FORMULA_12_26_12_26_0">#REF!*#REF!</definedName>
    <definedName name="SHARED_FORMULA_12_58_12_58_0" localSheetId="1">#REF!*#REF!</definedName>
    <definedName name="SHARED_FORMULA_12_58_12_58_0">#REF!*#REF!</definedName>
    <definedName name="SHARED_FORMULA_12_7_12_7_0" localSheetId="1">#REF!*#REF!</definedName>
    <definedName name="SHARED_FORMULA_12_7_12_7_0">#REF!*#REF!</definedName>
    <definedName name="SHARED_FORMULA_12_78_12_78_0" localSheetId="1">#REF!*#REF!</definedName>
    <definedName name="SHARED_FORMULA_12_78_12_78_0">#REF!*#REF!</definedName>
    <definedName name="SHARED_FORMULA_12_91_12_91_0" localSheetId="1">#REF!*#REF!</definedName>
    <definedName name="SHARED_FORMULA_12_91_12_91_0">#REF!*#REF!</definedName>
    <definedName name="SHARED_FORMULA_13_144_13_144_0" localSheetId="1">#REF!*#REF!</definedName>
    <definedName name="SHARED_FORMULA_13_144_13_144_0">#REF!*#REF!</definedName>
    <definedName name="SHARED_FORMULA_13_176_13_176_0" localSheetId="1">#REF!*#REF!</definedName>
    <definedName name="SHARED_FORMULA_13_176_13_176_0">#REF!*#REF!</definedName>
    <definedName name="SHARED_FORMULA_13_18_13_18_0" localSheetId="1">#REF!*#REF!</definedName>
    <definedName name="SHARED_FORMULA_13_18_13_18_0">#REF!*#REF!</definedName>
    <definedName name="SHARED_FORMULA_13_26_13_26_0" localSheetId="1">#REF!*#REF!</definedName>
    <definedName name="SHARED_FORMULA_13_26_13_26_0">#REF!*#REF!</definedName>
    <definedName name="SHARED_FORMULA_13_58_13_58_0" localSheetId="1">#REF!*#REF!</definedName>
    <definedName name="SHARED_FORMULA_13_58_13_58_0">#REF!*#REF!</definedName>
    <definedName name="SHARED_FORMULA_13_7_13_7_0" localSheetId="1">#REF!*#REF!</definedName>
    <definedName name="SHARED_FORMULA_13_7_13_7_0">#REF!*#REF!</definedName>
    <definedName name="SHARED_FORMULA_13_78_13_78_0" localSheetId="1">#REF!*#REF!</definedName>
    <definedName name="SHARED_FORMULA_13_78_13_78_0">#REF!*#REF!</definedName>
    <definedName name="SHARED_FORMULA_13_91_13_91_0" localSheetId="1">#REF!*#REF!</definedName>
    <definedName name="SHARED_FORMULA_13_91_13_91_0">#REF!*#REF!</definedName>
    <definedName name="SHARED_FORMULA_14_144_14_144_0" localSheetId="1">#REF!*#REF!</definedName>
    <definedName name="SHARED_FORMULA_14_144_14_144_0">#REF!*#REF!</definedName>
    <definedName name="SHARED_FORMULA_14_176_14_176_0" localSheetId="1">#REF!*#REF!</definedName>
    <definedName name="SHARED_FORMULA_14_176_14_176_0">#REF!*#REF!</definedName>
    <definedName name="SHARED_FORMULA_14_18_14_18_0" localSheetId="1">#REF!*#REF!</definedName>
    <definedName name="SHARED_FORMULA_14_18_14_18_0">#REF!*#REF!</definedName>
    <definedName name="SHARED_FORMULA_14_26_14_26_0" localSheetId="1">#REF!*#REF!</definedName>
    <definedName name="SHARED_FORMULA_14_26_14_26_0">#REF!*#REF!</definedName>
    <definedName name="SHARED_FORMULA_14_58_14_58_0" localSheetId="1">#REF!*#REF!</definedName>
    <definedName name="SHARED_FORMULA_14_58_14_58_0">#REF!*#REF!</definedName>
    <definedName name="SHARED_FORMULA_14_7_14_7_0" localSheetId="1">#REF!*#REF!</definedName>
    <definedName name="SHARED_FORMULA_14_7_14_7_0">#REF!*#REF!</definedName>
    <definedName name="SHARED_FORMULA_14_78_14_78_0" localSheetId="1">#REF!*#REF!</definedName>
    <definedName name="SHARED_FORMULA_14_78_14_78_0">#REF!*#REF!</definedName>
    <definedName name="SHARED_FORMULA_14_91_14_91_0" localSheetId="1">#REF!*#REF!</definedName>
    <definedName name="SHARED_FORMULA_14_91_14_91_0">#REF!*#REF!</definedName>
    <definedName name="SHARED_FORMULA_15_144_15_144_0" localSheetId="1">(((#REF!+#REF!+#REF!)*(1+#REF!))*(1+#REF!))</definedName>
    <definedName name="SHARED_FORMULA_15_144_15_144_0">(((#REF!+#REF!+#REF!)*(1+#REF!))*(1+#REF!))</definedName>
    <definedName name="SHARED_FORMULA_15_176_15_176_0" localSheetId="1">(((#REF!+#REF!+#REF!)*(1+#REF!))*(1+#REF!))</definedName>
    <definedName name="SHARED_FORMULA_15_176_15_176_0">(((#REF!+#REF!+#REF!)*(1+#REF!))*(1+#REF!))</definedName>
    <definedName name="SHARED_FORMULA_15_18_15_18_0" localSheetId="1">(((#REF!+#REF!+#REF!)*(1+#REF!))*(1+#REF!))</definedName>
    <definedName name="SHARED_FORMULA_15_18_15_18_0">(((#REF!+#REF!+#REF!)*(1+#REF!))*(1+#REF!))</definedName>
    <definedName name="SHARED_FORMULA_15_26_15_26_0" localSheetId="1">(((#REF!+#REF!+#REF!)*(1+#REF!))*(1+#REF!))</definedName>
    <definedName name="SHARED_FORMULA_15_26_15_26_0">(((#REF!+#REF!+#REF!)*(1+#REF!))*(1+#REF!))</definedName>
    <definedName name="SHARED_FORMULA_15_58_15_58_0" localSheetId="1">(((#REF!+#REF!+#REF!)*(1+#REF!))*(1+#REF!))</definedName>
    <definedName name="SHARED_FORMULA_15_58_15_58_0">(((#REF!+#REF!+#REF!)*(1+#REF!))*(1+#REF!))</definedName>
    <definedName name="SHARED_FORMULA_15_7_15_7_0" localSheetId="1">(((#REF!+#REF!+#REF!)*(1+#REF!))*(1+#REF!))</definedName>
    <definedName name="SHARED_FORMULA_15_7_15_7_0">(((#REF!+#REF!+#REF!)*(1+#REF!))*(1+#REF!))</definedName>
    <definedName name="SHARED_FORMULA_15_78_15_78_0" localSheetId="1">(((#REF!+#REF!+#REF!)*(1+#REF!))*(1+#REF!))</definedName>
    <definedName name="SHARED_FORMULA_15_78_15_78_0">(((#REF!+#REF!+#REF!)*(1+#REF!))*(1+#REF!))</definedName>
    <definedName name="SHARED_FORMULA_15_91_15_91_0" localSheetId="1">(((#REF!+#REF!+#REF!)*(1+#REF!))*(1+#REF!))</definedName>
    <definedName name="SHARED_FORMULA_15_91_15_91_0">(((#REF!+#REF!+#REF!)*(1+#REF!))*(1+#REF!))</definedName>
    <definedName name="SHARED_FORMULA_16_144_16_144_0" localSheetId="1">(((#REF!+#REF!+#REF!)*(1+#REF!))*(1+#REF!))</definedName>
    <definedName name="SHARED_FORMULA_16_144_16_144_0">(((#REF!+#REF!+#REF!)*(1+#REF!))*(1+#REF!))</definedName>
    <definedName name="SHARED_FORMULA_16_176_16_176_0" localSheetId="1">(((#REF!+#REF!+#REF!)*(1+#REF!))*(1+#REF!))</definedName>
    <definedName name="SHARED_FORMULA_16_176_16_176_0">(((#REF!+#REF!+#REF!)*(1+#REF!))*(1+#REF!))</definedName>
    <definedName name="SHARED_FORMULA_16_18_16_18_0" localSheetId="1">(((#REF!+#REF!+#REF!)*(1+#REF!))*(1+#REF!))</definedName>
    <definedName name="SHARED_FORMULA_16_18_16_18_0">(((#REF!+#REF!+#REF!)*(1+#REF!))*(1+#REF!))</definedName>
    <definedName name="SHARED_FORMULA_16_26_16_26_0" localSheetId="1">(((#REF!+#REF!+#REF!)*(1+#REF!))*(1+#REF!))</definedName>
    <definedName name="SHARED_FORMULA_16_26_16_26_0">(((#REF!+#REF!+#REF!)*(1+#REF!))*(1+#REF!))</definedName>
    <definedName name="SHARED_FORMULA_16_58_16_58_0" localSheetId="1">(((#REF!+#REF!+#REF!)*(1+#REF!))*(1+#REF!))</definedName>
    <definedName name="SHARED_FORMULA_16_58_16_58_0">(((#REF!+#REF!+#REF!)*(1+#REF!))*(1+#REF!))</definedName>
    <definedName name="SHARED_FORMULA_16_7_16_7_0" localSheetId="1">(((#REF!+#REF!+#REF!)*(1+#REF!))*(1+#REF!))</definedName>
    <definedName name="SHARED_FORMULA_16_7_16_7_0">(((#REF!+#REF!+#REF!)*(1+#REF!))*(1+#REF!))</definedName>
    <definedName name="SHARED_FORMULA_16_78_16_78_0" localSheetId="1">(((#REF!+#REF!+#REF!)*(1+#REF!))*(1+#REF!))</definedName>
    <definedName name="SHARED_FORMULA_16_78_16_78_0">(((#REF!+#REF!+#REF!)*(1+#REF!))*(1+#REF!))</definedName>
    <definedName name="SHARED_FORMULA_16_91_16_91_0" localSheetId="1">(((#REF!+#REF!+#REF!)*(1+#REF!))*(1+#REF!))</definedName>
    <definedName name="SHARED_FORMULA_16_91_16_91_0">(((#REF!+#REF!+#REF!)*(1+#REF!))*(1+#REF!))</definedName>
    <definedName name="SHARED_FORMULA_17_144_17_144_0" localSheetId="1">#REF!+#REF!</definedName>
    <definedName name="SHARED_FORMULA_17_144_17_144_0">#REF!+#REF!</definedName>
    <definedName name="SHARED_FORMULA_17_176_17_176_0" localSheetId="1">#REF!+#REF!</definedName>
    <definedName name="SHARED_FORMULA_17_176_17_176_0">#REF!+#REF!</definedName>
    <definedName name="SHARED_FORMULA_17_18_17_18_0" localSheetId="1">#REF!+#REF!</definedName>
    <definedName name="SHARED_FORMULA_17_18_17_18_0">#REF!+#REF!</definedName>
    <definedName name="SHARED_FORMULA_17_26_17_26_0" localSheetId="1">#REF!+#REF!</definedName>
    <definedName name="SHARED_FORMULA_17_26_17_26_0">#REF!+#REF!</definedName>
    <definedName name="SHARED_FORMULA_17_58_17_58_0" localSheetId="1">#REF!+#REF!</definedName>
    <definedName name="SHARED_FORMULA_17_58_17_58_0">#REF!+#REF!</definedName>
    <definedName name="SHARED_FORMULA_17_7_17_7_0" localSheetId="1">#REF!+#REF!</definedName>
    <definedName name="SHARED_FORMULA_17_7_17_7_0">#REF!+#REF!</definedName>
    <definedName name="SHARED_FORMULA_17_78_17_78_0" localSheetId="1">#REF!+#REF!</definedName>
    <definedName name="SHARED_FORMULA_17_78_17_78_0">#REF!+#REF!</definedName>
    <definedName name="SHARED_FORMULA_17_91_17_91_0" localSheetId="1">#REF!+#REF!</definedName>
    <definedName name="SHARED_FORMULA_17_91_17_91_0">#REF!+#REF!</definedName>
    <definedName name="SHARED_FORMULA_18_144_18_144_0" localSheetId="1">#REF!*#REF!</definedName>
    <definedName name="SHARED_FORMULA_18_144_18_144_0">#REF!*#REF!</definedName>
    <definedName name="SHARED_FORMULA_18_176_18_176_0" localSheetId="1">#REF!*#REF!</definedName>
    <definedName name="SHARED_FORMULA_18_176_18_176_0">#REF!*#REF!</definedName>
    <definedName name="SHARED_FORMULA_18_18_18_18_0" localSheetId="1">#REF!*#REF!</definedName>
    <definedName name="SHARED_FORMULA_18_18_18_18_0">#REF!*#REF!</definedName>
    <definedName name="SHARED_FORMULA_18_26_18_26_0" localSheetId="1">#REF!*#REF!</definedName>
    <definedName name="SHARED_FORMULA_18_26_18_26_0">#REF!*#REF!</definedName>
    <definedName name="SHARED_FORMULA_18_58_18_58_0" localSheetId="1">#REF!*#REF!</definedName>
    <definedName name="SHARED_FORMULA_18_58_18_58_0">#REF!*#REF!</definedName>
    <definedName name="SHARED_FORMULA_18_7_18_7_0" localSheetId="1">#REF!*#REF!</definedName>
    <definedName name="SHARED_FORMULA_18_7_18_7_0">#REF!*#REF!</definedName>
    <definedName name="SHARED_FORMULA_18_78_18_78_0" localSheetId="1">#REF!*#REF!</definedName>
    <definedName name="SHARED_FORMULA_18_78_18_78_0">#REF!*#REF!</definedName>
    <definedName name="SHARED_FORMULA_18_91_18_91_0" localSheetId="1">#REF!*#REF!</definedName>
    <definedName name="SHARED_FORMULA_18_91_18_91_0">#REF!*#REF!</definedName>
    <definedName name="SHARED_FORMULA_19_145_19_145_0" localSheetId="1">#REF!*#REF!</definedName>
    <definedName name="SHARED_FORMULA_19_145_19_145_0">#REF!*#REF!</definedName>
    <definedName name="SHARED_FORMULA_19_177_19_177_0" localSheetId="1">#REF!*#REF!</definedName>
    <definedName name="SHARED_FORMULA_19_177_19_177_0">#REF!*#REF!</definedName>
    <definedName name="SHARED_FORMULA_19_18_19_18_0" localSheetId="1">#REF!*#REF!</definedName>
    <definedName name="SHARED_FORMULA_19_18_19_18_0">#REF!*#REF!</definedName>
    <definedName name="SHARED_FORMULA_19_26_19_26_0" localSheetId="1">#REF!*#REF!</definedName>
    <definedName name="SHARED_FORMULA_19_26_19_26_0">#REF!*#REF!</definedName>
    <definedName name="SHARED_FORMULA_19_58_19_58_0" localSheetId="1">#REF!*#REF!</definedName>
    <definedName name="SHARED_FORMULA_19_58_19_58_0">#REF!*#REF!</definedName>
    <definedName name="SHARED_FORMULA_19_7_19_7_0" localSheetId="1">#REF!*#REF!</definedName>
    <definedName name="SHARED_FORMULA_19_7_19_7_0">#REF!*#REF!</definedName>
    <definedName name="SHARED_FORMULA_19_78_19_78_0" localSheetId="1">#REF!*#REF!</definedName>
    <definedName name="SHARED_FORMULA_19_78_19_78_0">#REF!*#REF!</definedName>
    <definedName name="SHARED_FORMULA_19_91_19_91_0" localSheetId="1">#REF!*#REF!</definedName>
    <definedName name="SHARED_FORMULA_19_91_19_91_0">#REF!*#REF!</definedName>
    <definedName name="SHARED_FORMULA_20_145_20_145_0" localSheetId="1">#REF!+#REF!</definedName>
    <definedName name="SHARED_FORMULA_20_145_20_145_0">#REF!+#REF!</definedName>
    <definedName name="SHARED_FORMULA_20_177_20_177_0" localSheetId="1">#REF!+#REF!</definedName>
    <definedName name="SHARED_FORMULA_20_177_20_177_0">#REF!+#REF!</definedName>
    <definedName name="SHARED_FORMULA_20_18_20_18_0" localSheetId="1">#REF!+#REF!</definedName>
    <definedName name="SHARED_FORMULA_20_18_20_18_0">#REF!+#REF!</definedName>
    <definedName name="SHARED_FORMULA_20_26_20_26_0" localSheetId="1">#REF!+#REF!</definedName>
    <definedName name="SHARED_FORMULA_20_26_20_26_0">#REF!+#REF!</definedName>
    <definedName name="SHARED_FORMULA_20_58_20_58_0" localSheetId="1">#REF!+#REF!</definedName>
    <definedName name="SHARED_FORMULA_20_58_20_58_0">#REF!+#REF!</definedName>
    <definedName name="SHARED_FORMULA_20_7_20_7_0" localSheetId="1">#REF!+#REF!</definedName>
    <definedName name="SHARED_FORMULA_20_7_20_7_0">#REF!+#REF!</definedName>
    <definedName name="SHARED_FORMULA_20_78_20_78_0" localSheetId="1">#REF!+#REF!</definedName>
    <definedName name="SHARED_FORMULA_20_78_20_78_0">#REF!+#REF!</definedName>
    <definedName name="SHARED_FORMULA_20_91_20_91_0" localSheetId="1">#REF!+#REF!</definedName>
    <definedName name="SHARED_FORMULA_20_91_20_91_0">#REF!+#REF!</definedName>
    <definedName name="SHARED_FORMULA_29_145_29_145_0" localSheetId="1">UPPER(#REF!)</definedName>
    <definedName name="SHARED_FORMULA_29_145_29_145_0">UPPER(#REF!)</definedName>
    <definedName name="SHARED_FORMULA_29_177_29_177_0" localSheetId="1">UPPER(#REF!)</definedName>
    <definedName name="SHARED_FORMULA_29_177_29_177_0">UPPER(#REF!)</definedName>
    <definedName name="SHARED_FORMULA_5_39_5_39_0" localSheetId="1">#REF!</definedName>
    <definedName name="SHARED_FORMULA_5_39_5_39_0">#REF!</definedName>
    <definedName name="SHARED_FORMULA_6_103_6_103_3" localSheetId="1">SUM(#REF!)</definedName>
    <definedName name="SHARED_FORMULA_6_103_6_103_3">SUM(#REF!)</definedName>
    <definedName name="SHARED_FORMULA_6_124_6_124_3" localSheetId="1">SUM(#REF!)</definedName>
    <definedName name="SHARED_FORMULA_6_124_6_124_3">SUM(#REF!)</definedName>
    <definedName name="SHARED_FORMULA_6_134_6_134_3" localSheetId="1">SUM(#REF!)</definedName>
    <definedName name="SHARED_FORMULA_6_134_6_134_3">SUM(#REF!)</definedName>
    <definedName name="SHARED_FORMULA_6_152_6_152_3" localSheetId="1">SUM(#REF!)</definedName>
    <definedName name="SHARED_FORMULA_6_152_6_152_3">SUM(#REF!)</definedName>
    <definedName name="SHARED_FORMULA_6_162_6_162_3" localSheetId="1">SUM(#REF!)</definedName>
    <definedName name="SHARED_FORMULA_6_162_6_162_3">SUM(#REF!)</definedName>
    <definedName name="SHARED_FORMULA_6_176_6_176_3" localSheetId="1">SUM(#REF!)</definedName>
    <definedName name="SHARED_FORMULA_6_176_6_176_3">SUM(#REF!)</definedName>
    <definedName name="SHARED_FORMULA_6_20_6_20_3" localSheetId="1">SUM(#REF!)</definedName>
    <definedName name="SHARED_FORMULA_6_20_6_20_3">SUM(#REF!)</definedName>
    <definedName name="SHARED_FORMULA_6_44_6_44_3" localSheetId="1">SUM(#REF!)</definedName>
    <definedName name="SHARED_FORMULA_6_44_6_44_3">SUM(#REF!)</definedName>
    <definedName name="SHARED_FORMULA_6_60_6_60_3" localSheetId="1">SUM(#REF!)</definedName>
    <definedName name="SHARED_FORMULA_6_60_6_60_3">SUM(#REF!)</definedName>
    <definedName name="SHARED_FORMULA_6_69_6_69_3" localSheetId="1">SUM(#REF!)</definedName>
    <definedName name="SHARED_FORMULA_6_69_6_69_3">SUM(#REF!)</definedName>
    <definedName name="SHARED_FORMULA_6_80_6_80_3" localSheetId="1">SUM(#REF!)</definedName>
    <definedName name="SHARED_FORMULA_6_80_6_80_3">SUM(#REF!)</definedName>
    <definedName name="SHARED_FORMULA_6_95_6_95_3" localSheetId="1">SUM(#REF!)</definedName>
    <definedName name="SHARED_FORMULA_6_95_6_95_3">SUM(#REF!)</definedName>
    <definedName name="SHARED_FORMULA_7_11_7_11_2" localSheetId="1">#REF!*#REF!</definedName>
    <definedName name="SHARED_FORMULA_7_11_7_11_2">#REF!*#REF!</definedName>
    <definedName name="SHARED_FORMULA_7_31_7_31_2" localSheetId="1">#REF!*#REF!</definedName>
    <definedName name="SHARED_FORMULA_7_31_7_31_2">#REF!*#REF!</definedName>
    <definedName name="SHARED_FORMULA_7_38_7_38_2" localSheetId="1">#REF!*#REF!</definedName>
    <definedName name="SHARED_FORMULA_7_38_7_38_2">#REF!*#REF!</definedName>
    <definedName name="SHARED_FORMULA_7_54_7_54_2" localSheetId="1">#REF!*#REF!</definedName>
    <definedName name="SHARED_FORMULA_7_54_7_54_2">#REF!*#REF!</definedName>
    <definedName name="SHARED_FORMULA_7_67_7_67_2" localSheetId="1">#REF!*#REF!</definedName>
    <definedName name="SHARED_FORMULA_7_67_7_67_2">#REF!*#REF!</definedName>
    <definedName name="sqsa" localSheetId="1">#REF!</definedName>
    <definedName name="sqsa">#REF!</definedName>
    <definedName name="tbjan01" localSheetId="1">#REF!</definedName>
    <definedName name="tbjan01">#REF!</definedName>
    <definedName name="TBJUL01" localSheetId="1">#REF!</definedName>
    <definedName name="TBJUL01">#REF!</definedName>
    <definedName name="TotalEventos" localSheetId="1">SUM(CRONOGRAMA!TotalPorEvento)</definedName>
    <definedName name="TotalEventos">SUM(TotalPorEvento)</definedName>
    <definedName name="TotalPorEvento" localSheetId="1">#REF!:OFFSET(#REF!,-1,0)</definedName>
    <definedName name="TotalPorEvento">#REF!:OFFSET(#REF!,-1,0)</definedName>
    <definedName name="ValoresPorEvento" localSheetId="1">#REF!:OFFSET(#REF!,-1,0)</definedName>
    <definedName name="ValoresPorEvento">#REF!:OFFSET(#REF!,-1,0)</definedName>
    <definedName name="VENDA_CANAL_DIVERSOS" localSheetId="1">#REF!</definedName>
    <definedName name="VENDA_CANAL_DIVERSOS">#REF!</definedName>
    <definedName name="VENDA_CANAL_K" localSheetId="1">#REF!</definedName>
    <definedName name="VENDA_CANAL_K">#REF!</definedName>
    <definedName name="VENDA_CANAL_PI_R" localSheetId="1">#REF!</definedName>
    <definedName name="VENDA_CANAL_PI_R">#REF!</definedName>
    <definedName name="VENDA_VIARIO_DIVERSOS" localSheetId="1">#REF!</definedName>
    <definedName name="VENDA_VIARIO_DIVERSOS">#REF!</definedName>
    <definedName name="VENDA_VIARIO_K" localSheetId="1">#REF!</definedName>
    <definedName name="VENDA_VIARIO_K">#REF!</definedName>
    <definedName name="VENDA_VIARIO_PI_R" localSheetId="1">#REF!</definedName>
    <definedName name="VENDA_VIARIO_PI_R">#REF!</definedName>
    <definedName name="X_1" localSheetId="1">#REF!</definedName>
    <definedName name="X_1">#REF!</definedName>
    <definedName name="X_2" localSheetId="1">#REF!</definedName>
    <definedName name="X_2">#REF!</definedName>
    <definedName name="X_3" localSheetId="1">#REF!</definedName>
    <definedName name="X_3">#REF!</definedName>
    <definedName name="X_4" localSheetId="1">#REF!</definedName>
    <definedName name="X_4">#REF!</definedName>
    <definedName name="X_INT" localSheetId="1">#REF!</definedName>
    <definedName name="X_INT">#REF!</definedName>
    <definedName name="Y_1" localSheetId="1">#REF!</definedName>
    <definedName name="Y_1">#REF!</definedName>
    <definedName name="Y_2" localSheetId="1">#REF!</definedName>
    <definedName name="Y_2">#REF!</definedName>
    <definedName name="Y_3" localSheetId="1">#REF!</definedName>
    <definedName name="Y_3">#REF!</definedName>
    <definedName name="Y_4" localSheetId="1">#REF!</definedName>
    <definedName name="Y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4" l="1"/>
  <c r="F17" i="4"/>
  <c r="F19" i="4"/>
  <c r="F20" i="4"/>
  <c r="F21" i="4"/>
  <c r="F22" i="4"/>
  <c r="F23" i="4"/>
  <c r="F26" i="4"/>
  <c r="F27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6" i="4"/>
  <c r="F47" i="4"/>
  <c r="F48" i="4"/>
  <c r="F49" i="4"/>
  <c r="F50" i="4"/>
  <c r="F51" i="4"/>
  <c r="F52" i="4"/>
  <c r="F53" i="4"/>
  <c r="F54" i="4"/>
  <c r="F55" i="4"/>
  <c r="F56" i="4"/>
  <c r="F57" i="4"/>
  <c r="F59" i="4"/>
  <c r="F60" i="4"/>
  <c r="F61" i="4"/>
  <c r="F62" i="4"/>
  <c r="F63" i="4"/>
  <c r="F64" i="4"/>
  <c r="F65" i="4"/>
  <c r="F66" i="4"/>
  <c r="F67" i="4"/>
  <c r="F68" i="4"/>
  <c r="F69" i="4"/>
  <c r="F70" i="4"/>
  <c r="F72" i="4"/>
  <c r="F73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3" i="4"/>
  <c r="F94" i="4"/>
  <c r="F95" i="4"/>
  <c r="F96" i="4"/>
  <c r="F98" i="4"/>
  <c r="F99" i="4"/>
  <c r="F14" i="4"/>
  <c r="F13" i="4"/>
  <c r="F12" i="4"/>
  <c r="C28" i="14" l="1"/>
  <c r="C26" i="14"/>
  <c r="C24" i="14"/>
  <c r="C22" i="14"/>
  <c r="C20" i="14"/>
  <c r="C18" i="14"/>
  <c r="C16" i="14"/>
  <c r="C14" i="14"/>
  <c r="C12" i="14"/>
  <c r="C10" i="14"/>
  <c r="C8" i="14"/>
  <c r="D98" i="4"/>
  <c r="D23" i="4" l="1"/>
  <c r="D20" i="4"/>
  <c r="D19" i="4"/>
  <c r="G102" i="4" s="1"/>
  <c r="D10" i="14" l="1"/>
  <c r="L10" i="14" l="1"/>
  <c r="M10" i="14" s="1"/>
  <c r="G86" i="4" l="1"/>
  <c r="G84" i="4"/>
  <c r="G85" i="4"/>
  <c r="G83" i="4"/>
  <c r="G81" i="4"/>
  <c r="G82" i="4"/>
  <c r="G80" i="4"/>
  <c r="G79" i="4"/>
  <c r="G76" i="4"/>
  <c r="G16" i="4"/>
  <c r="G17" i="4"/>
  <c r="G89" i="4"/>
  <c r="G65" i="4"/>
  <c r="G33" i="4"/>
  <c r="G26" i="4"/>
  <c r="G90" i="4"/>
  <c r="G66" i="4"/>
  <c r="G34" i="4"/>
  <c r="G91" i="4"/>
  <c r="G67" i="4"/>
  <c r="G35" i="4"/>
  <c r="G68" i="4"/>
  <c r="G52" i="4"/>
  <c r="G36" i="4"/>
  <c r="G13" i="4"/>
  <c r="G69" i="4"/>
  <c r="G53" i="4"/>
  <c r="G37" i="4"/>
  <c r="G42" i="4"/>
  <c r="G70" i="4"/>
  <c r="G54" i="4"/>
  <c r="G38" i="4"/>
  <c r="G59" i="4"/>
  <c r="G55" i="4"/>
  <c r="G39" i="4"/>
  <c r="G32" i="4"/>
  <c r="G56" i="4"/>
  <c r="G40" i="4"/>
  <c r="G98" i="4"/>
  <c r="G57" i="4"/>
  <c r="G41" i="4"/>
  <c r="G12" i="4"/>
  <c r="G27" i="4"/>
  <c r="G99" i="4"/>
  <c r="G47" i="4"/>
  <c r="G75" i="4"/>
  <c r="G48" i="4"/>
  <c r="G43" i="4"/>
  <c r="G60" i="4"/>
  <c r="G49" i="4"/>
  <c r="G44" i="4"/>
  <c r="G77" i="4"/>
  <c r="G61" i="4"/>
  <c r="G50" i="4"/>
  <c r="G29" i="4"/>
  <c r="G31" i="4"/>
  <c r="G78" i="4"/>
  <c r="G73" i="4"/>
  <c r="G62" i="4"/>
  <c r="G51" i="4"/>
  <c r="G30" i="4"/>
  <c r="G46" i="4"/>
  <c r="G64" i="4"/>
  <c r="G87" i="4"/>
  <c r="G72" i="4"/>
  <c r="G63" i="4"/>
  <c r="G88" i="4"/>
  <c r="G15" i="4" l="1"/>
  <c r="G19" i="4"/>
  <c r="G93" i="4"/>
  <c r="G22" i="4"/>
  <c r="G95" i="4"/>
  <c r="G96" i="4"/>
  <c r="G97" i="4"/>
  <c r="G14" i="4"/>
  <c r="G11" i="4" s="1"/>
  <c r="G21" i="4"/>
  <c r="G20" i="4"/>
  <c r="G23" i="4"/>
  <c r="G94" i="4"/>
  <c r="G25" i="4"/>
  <c r="D15" i="14" s="1"/>
  <c r="G71" i="4"/>
  <c r="G28" i="4"/>
  <c r="G45" i="4"/>
  <c r="G74" i="4"/>
  <c r="G58" i="4"/>
  <c r="J15" i="14" l="1"/>
  <c r="I15" i="14"/>
  <c r="G15" i="14"/>
  <c r="H15" i="14"/>
  <c r="F15" i="14"/>
  <c r="E15" i="14"/>
  <c r="D11" i="14"/>
  <c r="G92" i="4"/>
  <c r="D25" i="14"/>
  <c r="D9" i="14"/>
  <c r="D29" i="14"/>
  <c r="D21" i="14"/>
  <c r="D19" i="14"/>
  <c r="D17" i="14"/>
  <c r="D23" i="14"/>
  <c r="G18" i="4"/>
  <c r="G24" i="4"/>
  <c r="E25" i="14" l="1"/>
  <c r="H25" i="14"/>
  <c r="J25" i="14"/>
  <c r="F25" i="14"/>
  <c r="G25" i="14"/>
  <c r="I25" i="14"/>
  <c r="F11" i="14"/>
  <c r="G11" i="14"/>
  <c r="H11" i="14"/>
  <c r="I11" i="14"/>
  <c r="J11" i="14"/>
  <c r="E11" i="14"/>
  <c r="I29" i="14"/>
  <c r="J29" i="14"/>
  <c r="E29" i="14"/>
  <c r="F29" i="14"/>
  <c r="H29" i="14"/>
  <c r="G29" i="14"/>
  <c r="F23" i="14"/>
  <c r="E23" i="14"/>
  <c r="H23" i="14"/>
  <c r="J23" i="14"/>
  <c r="I23" i="14"/>
  <c r="G23" i="14"/>
  <c r="H17" i="14"/>
  <c r="F17" i="14"/>
  <c r="I17" i="14"/>
  <c r="G17" i="14"/>
  <c r="J17" i="14"/>
  <c r="E17" i="14"/>
  <c r="F19" i="14"/>
  <c r="J19" i="14"/>
  <c r="G19" i="14"/>
  <c r="H19" i="14"/>
  <c r="I19" i="14"/>
  <c r="E19" i="14"/>
  <c r="I21" i="14"/>
  <c r="J21" i="14"/>
  <c r="E21" i="14"/>
  <c r="G21" i="14"/>
  <c r="F21" i="14"/>
  <c r="H21" i="14"/>
  <c r="I9" i="14"/>
  <c r="J9" i="14"/>
  <c r="E9" i="14"/>
  <c r="G9" i="14"/>
  <c r="F9" i="14"/>
  <c r="H9" i="14"/>
  <c r="D27" i="14"/>
  <c r="D13" i="14"/>
  <c r="G104" i="4"/>
  <c r="L11" i="14" l="1"/>
  <c r="M11" i="14" s="1"/>
  <c r="L19" i="14"/>
  <c r="M19" i="14" s="1"/>
  <c r="L29" i="14"/>
  <c r="M29" i="14" s="1"/>
  <c r="L25" i="14"/>
  <c r="M25" i="14" s="1"/>
  <c r="L23" i="14"/>
  <c r="M23" i="14" s="1"/>
  <c r="L21" i="14"/>
  <c r="M21" i="14" s="1"/>
  <c r="L17" i="14"/>
  <c r="M17" i="14" s="1"/>
  <c r="F13" i="14"/>
  <c r="G13" i="14"/>
  <c r="H13" i="14"/>
  <c r="J13" i="14"/>
  <c r="J33" i="14" s="1"/>
  <c r="I13" i="14"/>
  <c r="E13" i="14"/>
  <c r="D30" i="14"/>
  <c r="L9" i="14"/>
  <c r="M9" i="14" s="1"/>
  <c r="F27" i="14"/>
  <c r="G27" i="14"/>
  <c r="I27" i="14"/>
  <c r="J27" i="14"/>
  <c r="E27" i="14"/>
  <c r="H27" i="14"/>
  <c r="H86" i="4"/>
  <c r="L20" i="14"/>
  <c r="D20" i="14"/>
  <c r="L24" i="14"/>
  <c r="D24" i="14"/>
  <c r="D8" i="14"/>
  <c r="L8" i="14"/>
  <c r="D16" i="14"/>
  <c r="L16" i="14"/>
  <c r="M16" i="14" s="1"/>
  <c r="L22" i="14"/>
  <c r="D22" i="14"/>
  <c r="L28" i="14"/>
  <c r="D28" i="14"/>
  <c r="L18" i="14"/>
  <c r="D18" i="14"/>
  <c r="H84" i="4"/>
  <c r="H85" i="4"/>
  <c r="H81" i="4"/>
  <c r="H83" i="4"/>
  <c r="H80" i="4"/>
  <c r="H82" i="4"/>
  <c r="H76" i="4"/>
  <c r="H79" i="4"/>
  <c r="H33" i="14" l="1"/>
  <c r="L13" i="14"/>
  <c r="M13" i="14" s="1"/>
  <c r="G33" i="14"/>
  <c r="F33" i="14"/>
  <c r="E33" i="14"/>
  <c r="I33" i="14"/>
  <c r="L27" i="14"/>
  <c r="M27" i="14" s="1"/>
  <c r="L26" i="14"/>
  <c r="M18" i="14"/>
  <c r="M28" i="14"/>
  <c r="D26" i="14"/>
  <c r="M24" i="14"/>
  <c r="M20" i="14"/>
  <c r="M22" i="14"/>
  <c r="D12" i="14"/>
  <c r="L12" i="14"/>
  <c r="M26" i="14" l="1"/>
  <c r="M12" i="14"/>
  <c r="H34" i="4" l="1"/>
  <c r="H12" i="4"/>
  <c r="H19" i="4"/>
  <c r="F103" i="4"/>
  <c r="H20" i="4"/>
  <c r="H78" i="4"/>
  <c r="H88" i="4"/>
  <c r="H21" i="4"/>
  <c r="H11" i="4"/>
  <c r="H74" i="4"/>
  <c r="H13" i="4"/>
  <c r="H33" i="4"/>
  <c r="H87" i="4"/>
  <c r="H14" i="4"/>
  <c r="H30" i="4"/>
  <c r="H28" i="4"/>
  <c r="H77" i="4"/>
  <c r="H22" i="4"/>
  <c r="H39" i="4"/>
  <c r="H70" i="4"/>
  <c r="H90" i="4"/>
  <c r="H47" i="4"/>
  <c r="H59" i="4"/>
  <c r="H48" i="4"/>
  <c r="H50" i="4"/>
  <c r="H46" i="4"/>
  <c r="H61" i="4"/>
  <c r="H49" i="4"/>
  <c r="H93" i="4"/>
  <c r="H91" i="4"/>
  <c r="H18" i="4"/>
  <c r="H54" i="4"/>
  <c r="H43" i="4"/>
  <c r="H65" i="4"/>
  <c r="H94" i="4"/>
  <c r="H89" i="4"/>
  <c r="H25" i="4"/>
  <c r="H38" i="4"/>
  <c r="H57" i="4"/>
  <c r="H37" i="4"/>
  <c r="H23" i="4"/>
  <c r="H63" i="4"/>
  <c r="H29" i="4"/>
  <c r="H72" i="4"/>
  <c r="H45" i="4"/>
  <c r="H64" i="4"/>
  <c r="H62" i="4"/>
  <c r="H69" i="4"/>
  <c r="H92" i="4"/>
  <c r="H53" i="4"/>
  <c r="H35" i="4"/>
  <c r="H44" i="4"/>
  <c r="H55" i="4" l="1"/>
  <c r="H40" i="4"/>
  <c r="H26" i="4"/>
  <c r="H36" i="4"/>
  <c r="H73" i="4"/>
  <c r="H98" i="4"/>
  <c r="H51" i="4"/>
  <c r="H95" i="4"/>
  <c r="H56" i="4"/>
  <c r="H68" i="4"/>
  <c r="H66" i="4"/>
  <c r="H15" i="4"/>
  <c r="H17" i="4"/>
  <c r="H60" i="4"/>
  <c r="H31" i="4"/>
  <c r="H96" i="4"/>
  <c r="H16" i="4"/>
  <c r="H24" i="4"/>
  <c r="H27" i="4"/>
  <c r="H71" i="4"/>
  <c r="H75" i="4"/>
  <c r="H42" i="4"/>
  <c r="H32" i="4"/>
  <c r="H58" i="4"/>
  <c r="H97" i="4"/>
  <c r="H52" i="4"/>
  <c r="H41" i="4"/>
  <c r="H99" i="4"/>
  <c r="H67" i="4"/>
  <c r="E32" i="14" l="1"/>
  <c r="E34" i="14" s="1"/>
  <c r="E35" i="14"/>
  <c r="J32" i="14"/>
  <c r="D14" i="14"/>
  <c r="G32" i="14"/>
  <c r="H32" i="14"/>
  <c r="L14" i="14"/>
  <c r="M14" i="14" s="1"/>
  <c r="L15" i="14"/>
  <c r="M15" i="14" s="1"/>
  <c r="F32" i="14"/>
  <c r="I32" i="14"/>
  <c r="F34" i="14" l="1"/>
  <c r="G34" i="14" s="1"/>
  <c r="H34" i="14" s="1"/>
  <c r="I34" i="14" s="1"/>
  <c r="J34" i="14" s="1"/>
  <c r="F35" i="14"/>
  <c r="G35" i="14" s="1"/>
  <c r="H35" i="14" s="1"/>
  <c r="I35" i="14" s="1"/>
  <c r="J35" i="14" l="1"/>
</calcChain>
</file>

<file path=xl/sharedStrings.xml><?xml version="1.0" encoding="utf-8"?>
<sst xmlns="http://schemas.openxmlformats.org/spreadsheetml/2006/main" count="286" uniqueCount="205">
  <si>
    <t>Item</t>
  </si>
  <si>
    <t>Descrição</t>
  </si>
  <si>
    <t>Und</t>
  </si>
  <si>
    <t>Quant.</t>
  </si>
  <si>
    <t xml:space="preserve"> 1 </t>
  </si>
  <si>
    <t>SERVIÇOS PRELIMINARES</t>
  </si>
  <si>
    <t>FORNECIMENTO E INSTALAÇÃO DE PLACA DE OBRA COM CHAPA GALVANIZADA E ESTRUTURA DE MADEIRA. AF_03/2022_PS</t>
  </si>
  <si>
    <t>m²</t>
  </si>
  <si>
    <t>LOCAÇÃO DE REDE DE ÁGUA OU ESGOTO. AF_10/2018</t>
  </si>
  <si>
    <t>ESCAVAÇÃO MECANIZADA DE VALA COM PROF. MAIOR QUE 1,50 M ATÉ 3,0 M (MÉDIA MONTANTE E JUSANTE/UMA COMPOSIÇÃO POR TRECHO), ESCAVADEIRA (1,2 M3), LARG. DE 1,5 M A 2,5 M, EM SOLO DE 1A CATEGORIA, EM LOCAIS COM ALTO NÍVEL DE INTERFERÊNCIA. AF_02/2021</t>
  </si>
  <si>
    <t>m³</t>
  </si>
  <si>
    <t>PREPARO DE FUNDO DE VALA COM LARGURA MAIOR OU IGUAL A 1,5 M E MENOR QUE 2,5 M, COM CAMADA DE AREIA, LANÇAMENTO MECANIZADO. AF_08/2020</t>
  </si>
  <si>
    <t>REDE COLETORA DE ESGOTO</t>
  </si>
  <si>
    <t>BASE PARA POÇO DE VISITA CIRCULAR PARA ESGOTO, EM CONCRETO PRÉ-MOLDADO, DIÂMETRO INTERNO = 1,0 M, PROFUNDIDADE = 1,35 M, EXCLUINDO TAMPÃO. AF_12/2020_PA</t>
  </si>
  <si>
    <t>ACRÉSCIMO PARA POÇO DE VISITA CIRCULAR PARA ESGOTO, EM CONCRETO PRÉ-MOLDADO, DIÂMETRO INTERNO = 1 M. AF_12/2020</t>
  </si>
  <si>
    <t>TUBO, PVC OCRE, JUNTA ELÁSTICA, DN 150 MM, PARA COLETOR PREDIAL DE ESGOTO. AF_06/2022</t>
  </si>
  <si>
    <t>REATERRO MECANIZADO DE VALA COM ESCAVADEIRA HIDRÁULICA (CAPACIDADE DA CAÇAMBA: 0,8 M³/POTÊNCIA: 111 HP), LARGURA ATÉ 1,5 M, PROFUNDIDADE DE 1,5 A 3,0 M, COM SOLO (SEM SUBSTITUIÇÃO) DE 1ª CATEGORIA, COM PLACA VIBRATÓRIA. AF_08/2023</t>
  </si>
  <si>
    <t>CARGA, MANOBRA E DESCARGA DE SOLOS E MATERIAIS GRANULARES EM CAMINHÃO BASCULANTE 10 M³ - CARGA COM ESCAVADEIRA HIDRÁULICA (CAÇAMBA DE 1,20 M³ / 155 HP) E DESCARGA LIVRE (UNIDADE: M3). AF_07/2020</t>
  </si>
  <si>
    <t>TRANSPORTE COM CAMINHÃO BASCULANTE DE 10 M³, EM VIA URBANA EM LEITO NATURAL (UNIDADE: M3XKM). AF_07/2020</t>
  </si>
  <si>
    <t>Total sem BDI</t>
  </si>
  <si>
    <t>Total do BDI</t>
  </si>
  <si>
    <t>Total Geral</t>
  </si>
  <si>
    <r>
      <rPr>
        <b/>
        <sz val="9"/>
        <rFont val="Arial"/>
        <family val="2"/>
      </rPr>
      <t>Proprietário:</t>
    </r>
    <r>
      <rPr>
        <sz val="9"/>
        <rFont val="Arial"/>
        <family val="2"/>
      </rPr>
      <t xml:space="preserve"> SAECIL – Superintendência de Água e Esgoto da cidade de LEME-SP</t>
    </r>
  </si>
  <si>
    <t>ESCORAMENTO DE VALA, TIPO PONTALETEAMENTO, COM PROFUNDIDADE DE 1,5 A 3,0 M, LARGURA MENOR QUE 1,5 M. AF_08/2020</t>
  </si>
  <si>
    <t>ESCORAMENTO DE VALA, TIPO DESCONTÍNUO, COM PROFUNDIDADE DE 1,5 M A 3,0 M, LARGURA MENOR QUE 1,5 M. AF_08/2020</t>
  </si>
  <si>
    <t>Orçamento Sintético</t>
  </si>
  <si>
    <t>Valor Unit</t>
  </si>
  <si>
    <t>Valor Unit com BDI</t>
  </si>
  <si>
    <t>Total</t>
  </si>
  <si>
    <t>Peso (%)</t>
  </si>
  <si>
    <t>LOCACAO DE CONTAINER 2,30 X 4,30 M, ALT. 2,50 M, PARA SANITARIO, COM 3 BACIAS, 4 CHUVEIROS, 1 LAVATORIO E 1 MICTORIO (NAO INCLUI MOBILIZACAO/DESMOBILIZACAO)</t>
  </si>
  <si>
    <r>
      <rPr>
        <b/>
        <sz val="9"/>
        <rFont val="Arial"/>
        <family val="2"/>
      </rPr>
      <t xml:space="preserve">Local: </t>
    </r>
    <r>
      <rPr>
        <sz val="9"/>
        <rFont val="Arial"/>
        <family val="2"/>
      </rPr>
      <t>Avenida Esmeraldino Vieira das Neves, nº 497 - Taquari Ponte - Leme/SP  - SETOR 01</t>
    </r>
  </si>
  <si>
    <t>TAMPAO FOFO SIMPLES COM BASE / REQUADRO, CLASSE D400 CARGA MAX. 40 T, REDONDO, TAMPA 600 MM (COM INSCRICAO EM RELEVO DO TIPO DE REDE)</t>
  </si>
  <si>
    <t>ESTAÇÃO ELEVATÓRIO DE ESGOTO</t>
  </si>
  <si>
    <t>CAIXA ENTERRADA ELÉTRICA RETANGULAR, EM ALVENARIA COM BLOCOS 
DE CONCRETO, FUNDO COM BRITA, DIMENSÕES INTERNAS: 0,6X0,6X0,6 M. 
AF_12/2020</t>
  </si>
  <si>
    <t>POÇO PULMÃO DE CONCRETO - 6,00m X 6,50m H=2,88m</t>
  </si>
  <si>
    <t>INFRAESTRUTURA</t>
  </si>
  <si>
    <t>TUBULAÇÃO DE RECALQUE E ACESSÓRIOS</t>
  </si>
  <si>
    <t>ASSENTAMENTO E FORNECIMENTO DE TUBO DE PVC DEFOFO OU PRFV OU RPVC PARA REDE DE ÁGUA, DN 100, JUNTA ELÁSTICA INTEGRADA, INSTALADO EM LOCAL COM NÍVEL ALTO DE INTERFERÊNCIAS (INCLUI FORNECIMENTO). AF_05/2024</t>
  </si>
  <si>
    <t>ASSENTAMENTO DE TUBO DE FERRO FUNDIDO PARA REDE DE ÁGUA, DN 100 MM, JUNTA ELÁSTICA, INSTALADO EM LOCAL COM NÍVEL ALTO DE INTERFERÊNCIAS (NÃO INCLUI FORNECIMENTO). AF_05/2024</t>
  </si>
  <si>
    <t>Válvula de gaveta em ferro fundido com bolsa, DN= 100mm FoFo Ø 100 mm</t>
  </si>
  <si>
    <t>Curva 11º 15` c/ bolsas, em fofo, je, d= 100mm</t>
  </si>
  <si>
    <t>Curva 22º 30' c/ bolsas, em fofo, je, d= 100mm</t>
  </si>
  <si>
    <t>Curva 45º c/ bolsas, em fofo, je, d= 100mm</t>
  </si>
  <si>
    <t>Curva 90º c/ bolsas, em fofo, je, d= 100mm</t>
  </si>
  <si>
    <t>FABRICAÇÃO, MONTAGEM E DESMONTAGEM DE FORMA PARA RADIER, PISO DE CONCRETO OU LAJE SOBRE SOLO, EM MADEIRA SERRADA, 4 UTILIZAÇÕES. AF_09/2021</t>
  </si>
  <si>
    <t>SOBRECARGA 300KGF/M², TRELIÇA TR16, VÃO ATÉ 6 METROS, INCLUSIVE CAPEAMENTO E=4CM. ESPESSURA TOTAL DA LAJE=20CM</t>
  </si>
  <si>
    <t>CHAPISCO APLICADO EM ALVENARIA (SEM PRESENÇA DE VÃOS) E ESTRUTURAS DE CONCRETO DE FACHADA, COM COLHER DE PEDREIRO.  ARGAMASSA TRAÇO 1:3 COM PREPARO MANUAL. AF_10/2022</t>
  </si>
  <si>
    <t>REBOCO</t>
  </si>
  <si>
    <t>IMPERMEABILIZAÇÃO DE SUPERFÍCIE COM ARGAMASSA POLIMÉRICA / MEMBRANA ACRÍLICA, 3 DEMÃOS. AF_09/2023</t>
  </si>
  <si>
    <t>ARMAÇÃO DE LAJE DE ESTRUTURA CONVENCIONAL DE CONCRETO ARMADO UTILIZANDO AÇO CA-50 DE 10,0 MM - MONTAGEM. AF_06/2022</t>
  </si>
  <si>
    <t>Kg</t>
  </si>
  <si>
    <t>ESCAVAÇÃO VERTICAL PARA INFRAESTRUTURA, COM CARGA, DESCARGA E TRANSPORTE DE SOLO DE 1ª CATEGORIA, COM ESCAVADEIRA HIDRÁULICA (CAÇAMBA: 1,2 M³ / 155HP), FROTA DE 4 CAMINHÕES BASCULANTES DE 10 M³, DMT ATÉ 1 KM E VELOCIDADE MÉDIA14 KM/H. AF_05/2020</t>
  </si>
  <si>
    <t>ESTACA BROCA DE CONCRETO, DIÂMETRO DE 30CM, ESCAVAÇÃO MANUAL COM TRADO CONCHA, INTEIRAMENTE ARMADA. AF_05/2020_PA</t>
  </si>
  <si>
    <t>FECHAMENTO EM MURO DE ALVENARIA ESTRUTURAL - H=2,35</t>
  </si>
  <si>
    <t>FABRICAÇÃO DE FÔRMA PARA PILARES E ESTRUTURAS SIMILARES, EM MADEIRA SERRADA, E=25 MM. AF_09/2020</t>
  </si>
  <si>
    <t>ARMAÇÃO DE ESTRUTURAS DIVERSAS DE CONCRETO ARMADO, EXCETO VIGAS, PILARES, LAJES E FUNDAÇÕES, UTILIZANDO AÇO CA-50 DE 10,0 MM - MONTAGEM. AF_06/2022</t>
  </si>
  <si>
    <t>ARMAÇÃO DE ESTRUTURAS DIVERSAS DE CONCRETO ARMADO, EXCETO VIGAS, PILARES, LAJES E FUNDAÇÕES, UTILIZANDO AÇO CA-50 DE 12,5 MM - MONTAGEM. AF_06/2022</t>
  </si>
  <si>
    <t>ALVENARIA DE BLOCOS DE CONCRETO ESTRUTURAL 14X19X39 CM (ESPESSURA 14 CM), FBK = 14 MPA, UTILIZANDO COLHER DE PEDREIRO. AF_10/2022</t>
  </si>
  <si>
    <t>PINTURA LÁTEX ACRÍLICA PREMIUM, APLICAÇÃO MANUAL EM PAREDES, DUAS DEMÃOS. AF_04/2023</t>
  </si>
  <si>
    <t>PORTAO DE ABRIR / GIRO, EM GRADIL DE METALON REDONDO DE 3/4" VERTICAL, COM REQUADRO, ACABAMENTO NATURAL - COMPLETO</t>
  </si>
  <si>
    <t>INSTALAÇÃO DE CONCERTINA DUPLA CLIPADA, ESPIRAL DE 300 MM. AF_03/2024</t>
  </si>
  <si>
    <t>EXECUÇÃO DE PASSEIO (CALÇADA) OU PISO DE CONCRETO COM CONCRETO MOLDADO IN LOCO, FEITO EM OBRA, ACABAMENTO CONVENCIONAL, ESPESSURA 6 CM, ARMADO. AF_08/2022</t>
  </si>
  <si>
    <t>EXECUÇÃO DE PAVIMENTO EM PISO INTERTRAVADO, COM BLOCO 16 FACES DE 22 X 11 CM, ESPESSURA 6 CM. AF_10/2022</t>
  </si>
  <si>
    <t>GERADOR E ABRIGO GERADOR COM ALVENARIA ESTRUTURA 3,00 X 3,05</t>
  </si>
  <si>
    <t>FORNECIMENTO E MONTAGEM DE TALHA, TROLEY E MONOVIA</t>
  </si>
  <si>
    <t>PORTA EM ALUMÍNIO DE ABRIR TIPO VENEZIANA COM GUARNIÇÃO, FIXAÇÃO COM PARAFUSOS - FORNECIMENTO E INSTALAÇÃO. AF_12/2019</t>
  </si>
  <si>
    <t>ARMAÇÃO DE LAJE DE ESTRUTURA CONVENCIONAL DE CONCRETO ARMADO UTILIZANDO AÇO CA-60 DE 4,2 MM - MONTAGEM. AF_06/2022</t>
  </si>
  <si>
    <t>LAJE PRÉ-MOLDADA UNIDIRECIONAL, BIAPOIADA, PARA PISO, ENCHIMENTO EM CERÂMICA, VIGOTA CONVENCIONAL, ALTURA TOTAL DA LAJE (ENCHIMENTO+CAPA) = (8+4). AF_11/2020_PA</t>
  </si>
  <si>
    <t>IMPERMEABILIZAÇÃO DE SUPERFÍCIE COM MEMBRANA À BASE DE RESINA ACRÍLICA, 3 DEMÃOS. AF_09/2023</t>
  </si>
  <si>
    <t>TUBO PONTA/FLANGE FoFo Ø 200 mm - L = 1,00m</t>
  </si>
  <si>
    <t>1.2</t>
  </si>
  <si>
    <t>1.3</t>
  </si>
  <si>
    <t>________________________________________</t>
  </si>
  <si>
    <t>Engenheiro Civil</t>
  </si>
  <si>
    <r>
      <rPr>
        <b/>
        <sz val="9"/>
        <rFont val="Arial"/>
        <family val="2"/>
      </rPr>
      <t xml:space="preserve">Obra: </t>
    </r>
    <r>
      <rPr>
        <sz val="9"/>
        <rFont val="Arial"/>
        <family val="2"/>
      </rPr>
      <t>Rede Coletora e Estação Elevatória de Esgoto</t>
    </r>
  </si>
  <si>
    <t>GRUPO GERADOR TRIFÁSICO, 220 / 127V, EM 60HZ (MOTOR, GERADOR, QUADRO DE COMANDO, COM DISJUNTOR DE PROTEÇÃO E ATENUAÇÃO DE RUÍDO) E TODOS OS ACESSÓRIOS NECESSÁRIOS PARA FUNCIONAMENTO ADEQUADO DO GERADOR.</t>
  </si>
  <si>
    <t xml:space="preserve">ESTAÇÃO ELEVATÓRIA DE ESGOTO COMPACTA, COM 2 (DUAS) BOMBAS SUBMERSÍVEIS, UMA RESERVA DA OUTRA, PARA ATENDER A VAZÃO DE PROJETO Q = 26,5 M³/H, ALTURA MANOMÉTRICA HM = 34,62 MCA E PROFUNDIDADE DE CHEGADA DA REDE IGUAL A 2,80 M.
O ACIONAMENTO E DESLIGAMENTO DAS BOMBAS DEVERÁ SER AUTOMÁTICO E EM FUNÇÃO DOS NÍVEIS DIMENSIONADOS EM PROJETO.
O CONJUNTO DEVERÁ APRESENTAR NO MÍNIMO: UM RESERVATÓRIO SUFICIENTE PARA ATENDER A DEMANDA DO PROJETO, DUAS BOMBAS ESPECÍFICAS PARA BOMBEAMENTO DE ESGOTO, QUADRO ELÉTRICO, CESTO DE RETENÇÃO DE SÓLIDOS E TODAS AS PEÇAS/ACESSÓRIOS NECESSÁRIOS PARA O BOM FUNCIONAMENTO DA ESTAÇÃO ELEVATÓRIA DE ESGOTO, ATENDENDO AS ESPECIFICAÇÕES DO PROJETO E AS NORMAS TÉCNICAS VIGENTES. </t>
  </si>
  <si>
    <t>ESCAVAÇÃO MANUAL DE VALA. AF_09/2024</t>
  </si>
  <si>
    <t>CONCRETAGEM DE PAREDES EM EDIFICAÇÕES UNIFAMILIARES FEITAS COM SISTEMA DE FÔRMAS MANUSEÁVEIS, COM CONCRETO USINADO BOMBEÁVEL FCK 25 MPA - LANÇAMENTO, ADENSAMENTO E ACABAMENTO. AF_09/2024</t>
  </si>
  <si>
    <t>JANELA DE ALUMÍNIO DE CORRER COM 2 FOLHAS PARA VIDROS, COM VIDROS, BATENTE, ACABAMENTO COM ACETATO OU BRILHANTE E FERRAGENS, EXCLUSIVE ALIZAR E CONTRAMARCO, FIXAÇÃO COM PARAFUSO. FORNECIMENTO E INSTALAÇÃO. AF_11/2024</t>
  </si>
  <si>
    <t>TUBO DE PVC PARA REDE COLETORA DE ESGOTO DE PAREDE MACIÇA, DN 150 MM, JUNTA ELÁSTICA - FORNECIMENTO E ASSENTAMENTO. AF_01/2021</t>
  </si>
  <si>
    <t>unid.</t>
  </si>
  <si>
    <t>TAMPAO FOFO SIMPLES COM BASE / REQUADRO, CLASSE A15 CARGA MAX. 1,5 T, 400 X 600 MM (COM INSCRICAO EM RELEVO DO TIPO DE REDE)</t>
  </si>
  <si>
    <t>mês</t>
  </si>
  <si>
    <t>m</t>
  </si>
  <si>
    <t>cj</t>
  </si>
  <si>
    <t>CURVA 90º COM FLANGES FoFo Ø 200 mm</t>
  </si>
  <si>
    <t>Cronograma Físico e Financeiro</t>
  </si>
  <si>
    <t>Total Por Etapa</t>
  </si>
  <si>
    <t>30 DIAS</t>
  </si>
  <si>
    <t>60 DIAS</t>
  </si>
  <si>
    <t>90 DIAS</t>
  </si>
  <si>
    <t>120 DIAS</t>
  </si>
  <si>
    <t>150 DIAS</t>
  </si>
  <si>
    <t>180 DIAS</t>
  </si>
  <si>
    <t>SERVIÇOS TÉCNICOS</t>
  </si>
  <si>
    <t>Porcentagem</t>
  </si>
  <si>
    <t>Custo</t>
  </si>
  <si>
    <t>Porcentagem Acumulado</t>
  </si>
  <si>
    <t>Custo Acumulado</t>
  </si>
  <si>
    <t>2.1</t>
  </si>
  <si>
    <t>TÉCNICO EM SEGURANÇA DO TRABALHO COM ENCARGOS COMPLEMENTARES</t>
  </si>
  <si>
    <t>2.2</t>
  </si>
  <si>
    <t>ENGENHEIRO CIVIL DE OBRA SENIOR COM ENCARGOS COMPLEMENTARES</t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</si>
  <si>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</si>
  <si>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</si>
  <si>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</si>
  <si>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</si>
  <si>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</si>
  <si>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</si>
  <si>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</si>
  <si>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</si>
  <si>
    <t xml:space="preserve"> 10</t>
  </si>
  <si>
    <t xml:space="preserve"> 11</t>
  </si>
  <si>
    <t>1.1</t>
  </si>
  <si>
    <t>ESCAVAÇÃO, PROTEÇÃO, PREPARO DE FUNDO E REATERRO DE VALAS</t>
  </si>
  <si>
    <t>SERVIÇOS ADMINISTRATIVOS</t>
  </si>
  <si>
    <t>LINHA DE RECALQUE</t>
  </si>
  <si>
    <t>REDE COLETORA DE ESGOTO -EEE AO PV01, PV15A AO PV25, PV13 AO PV21 E PV25 AO PV36</t>
  </si>
  <si>
    <t>REDE COLETORA DE ESGOTO - PV 06 AO PV16, PV36 AO PV16, PV21 AO PV17, PV21 AO PV19 E PV30 AO PV19</t>
  </si>
  <si>
    <t>3.1</t>
  </si>
  <si>
    <t>3.2</t>
  </si>
  <si>
    <t>3.3</t>
  </si>
  <si>
    <t>3.4</t>
  </si>
  <si>
    <t>3.5</t>
  </si>
  <si>
    <t>4.1</t>
  </si>
  <si>
    <t>4.2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</si>
  <si>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</si>
  <si>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</si>
  <si>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</si>
  <si>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</si>
  <si>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</si>
  <si>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</si>
  <si>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</si>
  <si>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</si>
  <si>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</si>
  <si>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</si>
  <si>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</si>
  <si>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</si>
  <si>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</si>
  <si>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</si>
  <si>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</si>
  <si>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</si>
  <si>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</si>
  <si>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</si>
  <si>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</si>
  <si>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</si>
  <si>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</si>
  <si>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</si>
  <si>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</si>
  <si>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</si>
  <si>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</si>
  <si>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</si>
  <si>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</si>
  <si>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</si>
  <si>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</si>
  <si>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</si>
  <si>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</si>
  <si>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</si>
  <si>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</si>
  <si>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</si>
  <si>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</si>
  <si>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</si>
  <si>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</si>
  <si>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</si>
  <si>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</si>
  <si>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</si>
  <si>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8.1</t>
  </si>
  <si>
    <t>8.2</t>
  </si>
  <si>
    <t>9.1</t>
  </si>
  <si>
    <t>9.3</t>
  </si>
  <si>
    <t>9.4</t>
  </si>
  <si>
    <t>9.5</t>
  </si>
  <si>
    <t>9.6</t>
  </si>
  <si>
    <t>9.7</t>
  </si>
  <si>
    <t>9.8</t>
  </si>
  <si>
    <t>10.1</t>
  </si>
  <si>
    <t>10.2</t>
  </si>
  <si>
    <t>10.3</t>
  </si>
  <si>
    <t>11.1</t>
  </si>
  <si>
    <t>Proprietário: SAECIL – Superintendência de Água e Esgoto da cidade de LEME-SP</t>
  </si>
  <si>
    <r>
      <t xml:space="preserve">Obra: </t>
    </r>
    <r>
      <rPr>
        <sz val="11"/>
        <rFont val="Arial"/>
        <family val="2"/>
      </rPr>
      <t>Rede coletora e Estação Elevatória de Esgoto</t>
    </r>
  </si>
  <si>
    <r>
      <t xml:space="preserve">Local: </t>
    </r>
    <r>
      <rPr>
        <sz val="11"/>
        <rFont val="Arial"/>
        <family val="2"/>
      </rPr>
      <t>Avenida Esmeraldino Vieira das Neves, nº 497 - Taquari Ponte - Leme/SP  - SETOR 01</t>
    </r>
  </si>
  <si>
    <t>ESTAÇÃO ELEVATÓRIA DE ESGOTO ETAPA 02</t>
  </si>
  <si>
    <t>ESTAÇÃO ELEVATÓRIA DE ESGOTO  ETAPA 01</t>
  </si>
  <si>
    <t xml:space="preserve"> RETIRADA DE MATERIAL E BOTA-FORA</t>
  </si>
  <si>
    <t>EQUIPAMENTOS/INSTALAÇÃO</t>
  </si>
  <si>
    <t>Tubo de ferro fundido, ponta e flange, PN 10/16, dn=100mm, L=1,20m</t>
  </si>
  <si>
    <t>Tubo de ferro fundido ductil, com flages, PN10, diametro nominal de 100mm, TFL10, Saint-Gobain ou similar</t>
  </si>
  <si>
    <t>Curva de ferro fundido, 90º, FF, PN-10, diametro nominal de 100mm</t>
  </si>
  <si>
    <t>Fornecimento de extremidade em ferro fundido, ponta para junta elástica, mecânica ou travada interna / flange pn 10 / 16, diam. = 100mm</t>
  </si>
  <si>
    <t>TUBO DE AÇO (TIPO: INDUSTRIAL COM COSTURA|MATERIAL: AÇO GALVANIZADO|NORMA: NBR 6591|SEÇÃO: RETANGULAR|DIMENSÃO: (100X40)MM|ESPESSURA: 2,00MM|MASSA LINEAR: 4,285KG/M)   FORNECIMENTO, EXCLUSIVE SERVIÇO DE MONTAGEM/INSTALAÇÃO</t>
  </si>
  <si>
    <t>GRAMPO TIPO "U", DIAMETRO DE 5" E ROSCA DE 1/2", INCLUSIVE PORCAS E ARRUELAS, EM ACO GALVANIZADO</t>
  </si>
  <si>
    <t>CHUMBADOR 3/8" x 2.1/2" COM PARAFUSO CBA/CB/CBT ZINCADO</t>
  </si>
  <si>
    <t>CHAPA DE ACO GROSSA, SAE 1020, BITOLA 1/4", E = 6,35 MM (49,85 KG/M2)</t>
  </si>
  <si>
    <t>Arruela de borracha para junta c/ flange pn 10, d= 100mm</t>
  </si>
  <si>
    <t>PARAFUSO ZINCADO, SEXTAVADO, COM ROSCA INTEIRA, DIAMETRO 5/8", COMPRIMENTO 3", COM PORCA E ARRUELA DE PRESSAO MEDIA</t>
  </si>
  <si>
    <t>h</t>
  </si>
  <si>
    <t>kg</t>
  </si>
  <si>
    <t>m³ x km</t>
  </si>
  <si>
    <t>10.4</t>
  </si>
  <si>
    <t>11.2</t>
  </si>
  <si>
    <t xml:space="preserve">CREA: </t>
  </si>
  <si>
    <t xml:space="preserve">BDI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</si>
</sst>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%"/>
  </numFmts>
  <fonts count="24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1"/>
    </font>
    <font>
      <b/>
      <sz val="8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color theme="0"/>
      <name val="Arial"/>
      <family val="1"/>
    </font>
    <font>
      <b/>
      <sz val="9"/>
      <color indexed="8"/>
      <name val="Arial"/>
      <family val="2"/>
    </font>
    <font>
      <sz val="9"/>
      <color rgb="FF333333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F5F5"/>
        <bgColor indexed="64"/>
      </patternFill>
    </fill>
  </fills>
  <borders count="37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rgb="FFCCCCCC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CCCCCC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2" fillId="0" borderId="0"/>
    <xf numFmtId="9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5" fillId="0" borderId="0"/>
  </cellStyleXfs>
  <cellXfs count="159">
    <xf numFmtId="0" fontId="0" fillId="0" borderId="0" xfId="0"/>
    <xf numFmtId="0" fontId="8" fillId="3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13" fillId="3" borderId="1" xfId="0" applyFont="1" applyFill="1" applyBorder="1" applyAlignment="1">
      <alignment horizontal="right" vertical="top" wrapText="1"/>
    </xf>
    <xf numFmtId="4" fontId="11" fillId="0" borderId="1" xfId="0" applyNumberFormat="1" applyFont="1" applyBorder="1" applyAlignment="1">
      <alignment horizontal="right" vertical="top" wrapText="1"/>
    </xf>
    <xf numFmtId="0" fontId="11" fillId="0" borderId="0" xfId="0" applyFont="1"/>
    <xf numFmtId="4" fontId="11" fillId="3" borderId="1" xfId="0" applyNumberFormat="1" applyFont="1" applyFill="1" applyBorder="1" applyAlignment="1">
      <alignment horizontal="right" vertical="top" wrapText="1"/>
    </xf>
    <xf numFmtId="1" fontId="11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right" vertical="top" wrapText="1"/>
    </xf>
    <xf numFmtId="10" fontId="11" fillId="0" borderId="1" xfId="0" applyNumberFormat="1" applyFont="1" applyBorder="1" applyAlignment="1">
      <alignment horizontal="right" vertical="top" wrapText="1"/>
    </xf>
    <xf numFmtId="0" fontId="14" fillId="0" borderId="0" xfId="0" applyFont="1"/>
    <xf numFmtId="2" fontId="11" fillId="0" borderId="1" xfId="0" applyNumberFormat="1" applyFont="1" applyBorder="1" applyAlignment="1">
      <alignment horizontal="right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right" vertical="top" wrapText="1"/>
    </xf>
    <xf numFmtId="0" fontId="13" fillId="2" borderId="0" xfId="0" applyFont="1" applyFill="1" applyAlignment="1">
      <alignment horizontal="center" vertical="top" wrapText="1"/>
    </xf>
    <xf numFmtId="0" fontId="13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/>
    <xf numFmtId="0" fontId="14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right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10" fontId="12" fillId="4" borderId="1" xfId="0" applyNumberFormat="1" applyFont="1" applyFill="1" applyBorder="1" applyAlignment="1">
      <alignment horizontal="right" vertical="top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right" vertical="top" wrapText="1"/>
    </xf>
    <xf numFmtId="4" fontId="11" fillId="5" borderId="1" xfId="0" applyNumberFormat="1" applyFont="1" applyFill="1" applyBorder="1" applyAlignment="1">
      <alignment horizontal="right" vertical="top" wrapText="1"/>
    </xf>
    <xf numFmtId="0" fontId="12" fillId="5" borderId="1" xfId="0" applyFont="1" applyFill="1" applyBorder="1" applyAlignment="1">
      <alignment horizontal="center" vertical="top" wrapText="1"/>
    </xf>
    <xf numFmtId="0" fontId="11" fillId="3" borderId="0" xfId="0" applyFont="1" applyFill="1" applyAlignment="1">
      <alignment horizontal="center" vertical="top" wrapText="1"/>
    </xf>
    <xf numFmtId="0" fontId="11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4" fontId="11" fillId="3" borderId="0" xfId="0" applyNumberFormat="1" applyFont="1" applyFill="1" applyAlignment="1">
      <alignment horizontal="right" vertical="top" wrapText="1"/>
    </xf>
    <xf numFmtId="164" fontId="11" fillId="3" borderId="0" xfId="0" applyNumberFormat="1" applyFont="1" applyFill="1" applyAlignment="1">
      <alignment horizontal="right" vertical="top" wrapText="1"/>
    </xf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top" wrapText="1"/>
    </xf>
    <xf numFmtId="1" fontId="12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10" fontId="7" fillId="0" borderId="6" xfId="0" applyNumberFormat="1" applyFont="1" applyBorder="1" applyAlignment="1">
      <alignment horizontal="right" vertical="top" wrapText="1"/>
    </xf>
    <xf numFmtId="4" fontId="6" fillId="0" borderId="5" xfId="0" applyNumberFormat="1" applyFont="1" applyBorder="1" applyAlignment="1">
      <alignment horizontal="right" vertical="top" wrapText="1"/>
    </xf>
    <xf numFmtId="9" fontId="6" fillId="0" borderId="21" xfId="3" applyFont="1" applyFill="1" applyBorder="1" applyAlignment="1">
      <alignment horizontal="right" vertical="top" wrapText="1"/>
    </xf>
    <xf numFmtId="4" fontId="6" fillId="0" borderId="22" xfId="0" applyNumberFormat="1" applyFont="1" applyBorder="1" applyAlignment="1">
      <alignment horizontal="right" vertical="top" wrapText="1"/>
    </xf>
    <xf numFmtId="4" fontId="7" fillId="0" borderId="5" xfId="0" applyNumberFormat="1" applyFont="1" applyBorder="1" applyAlignment="1">
      <alignment horizontal="right" vertical="top" wrapText="1"/>
    </xf>
    <xf numFmtId="4" fontId="0" fillId="0" borderId="0" xfId="0" applyNumberFormat="1"/>
    <xf numFmtId="10" fontId="0" fillId="0" borderId="0" xfId="0" applyNumberFormat="1"/>
    <xf numFmtId="4" fontId="9" fillId="0" borderId="0" xfId="0" applyNumberFormat="1" applyFont="1"/>
    <xf numFmtId="10" fontId="11" fillId="0" borderId="0" xfId="0" applyNumberFormat="1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12" fillId="0" borderId="0" xfId="0" applyFont="1" applyAlignment="1">
      <alignment horizontal="left" vertical="top" wrapText="1"/>
    </xf>
    <xf numFmtId="10" fontId="12" fillId="0" borderId="0" xfId="0" applyNumberFormat="1" applyFont="1" applyAlignment="1">
      <alignment horizontal="right" vertical="top" wrapText="1"/>
    </xf>
    <xf numFmtId="164" fontId="11" fillId="0" borderId="0" xfId="0" applyNumberFormat="1" applyFont="1" applyAlignment="1">
      <alignment horizontal="right" vertical="top" wrapText="1"/>
    </xf>
    <xf numFmtId="0" fontId="11" fillId="0" borderId="0" xfId="0" applyFont="1" applyAlignment="1">
      <alignment horizontal="center" vertical="top" wrapText="1"/>
    </xf>
    <xf numFmtId="4" fontId="12" fillId="0" borderId="0" xfId="0" applyNumberFormat="1" applyFont="1" applyAlignment="1">
      <alignment horizontal="right" vertical="top" wrapText="1"/>
    </xf>
    <xf numFmtId="0" fontId="12" fillId="0" borderId="0" xfId="0" applyFont="1" applyAlignment="1">
      <alignment horizontal="center" vertical="top" wrapText="1"/>
    </xf>
    <xf numFmtId="4" fontId="19" fillId="0" borderId="0" xfId="0" applyNumberFormat="1" applyFont="1" applyAlignment="1">
      <alignment horizontal="right" vertical="top" wrapText="1"/>
    </xf>
    <xf numFmtId="10" fontId="5" fillId="3" borderId="2" xfId="0" applyNumberFormat="1" applyFont="1" applyFill="1" applyBorder="1" applyAlignment="1">
      <alignment horizontal="right" vertical="top" wrapText="1"/>
    </xf>
    <xf numFmtId="4" fontId="5" fillId="3" borderId="2" xfId="0" applyNumberFormat="1" applyFont="1" applyFill="1" applyBorder="1" applyAlignment="1">
      <alignment horizontal="right" vertical="top" wrapText="1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5" fillId="3" borderId="0" xfId="0" applyFont="1" applyFill="1" applyAlignment="1">
      <alignment horizontal="left" vertical="top" wrapText="1"/>
    </xf>
    <xf numFmtId="10" fontId="7" fillId="0" borderId="24" xfId="0" applyNumberFormat="1" applyFont="1" applyBorder="1" applyAlignment="1">
      <alignment horizontal="right" vertical="top" wrapText="1"/>
    </xf>
    <xf numFmtId="4" fontId="7" fillId="0" borderId="13" xfId="0" applyNumberFormat="1" applyFont="1" applyBorder="1" applyAlignment="1">
      <alignment horizontal="right" vertical="top" wrapText="1"/>
    </xf>
    <xf numFmtId="4" fontId="6" fillId="0" borderId="29" xfId="0" applyNumberFormat="1" applyFont="1" applyBorder="1" applyAlignment="1">
      <alignment horizontal="right" vertical="top" wrapText="1"/>
    </xf>
    <xf numFmtId="4" fontId="7" fillId="0" borderId="30" xfId="0" applyNumberFormat="1" applyFont="1" applyBorder="1" applyAlignment="1">
      <alignment horizontal="right" vertical="top" wrapText="1"/>
    </xf>
    <xf numFmtId="4" fontId="7" fillId="0" borderId="31" xfId="0" applyNumberFormat="1" applyFont="1" applyBorder="1" applyAlignment="1">
      <alignment horizontal="right" vertical="top" wrapText="1"/>
    </xf>
    <xf numFmtId="0" fontId="20" fillId="0" borderId="20" xfId="0" applyFont="1" applyBorder="1" applyAlignment="1" applyProtection="1">
      <alignment horizontal="center" vertical="center" textRotation="90" wrapText="1"/>
      <protection locked="0"/>
    </xf>
    <xf numFmtId="0" fontId="20" fillId="0" borderId="23" xfId="0" applyFont="1" applyBorder="1" applyAlignment="1" applyProtection="1">
      <alignment horizontal="center" vertical="center" textRotation="90" wrapText="1"/>
      <protection locked="0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9" fillId="0" borderId="0" xfId="0" applyFont="1"/>
    <xf numFmtId="0" fontId="5" fillId="3" borderId="0" xfId="0" applyFont="1" applyFill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4" fillId="3" borderId="32" xfId="0" applyFont="1" applyFill="1" applyBorder="1" applyAlignment="1">
      <alignment horizontal="center" vertical="top" wrapText="1"/>
    </xf>
    <xf numFmtId="0" fontId="4" fillId="3" borderId="32" xfId="0" applyFont="1" applyFill="1" applyBorder="1" applyAlignment="1">
      <alignment horizontal="right" vertical="top" wrapText="1"/>
    </xf>
    <xf numFmtId="0" fontId="4" fillId="3" borderId="15" xfId="0" applyFont="1" applyFill="1" applyBorder="1" applyAlignment="1">
      <alignment horizontal="right" vertical="top" wrapText="1"/>
    </xf>
    <xf numFmtId="0" fontId="4" fillId="3" borderId="18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21" fillId="6" borderId="33" xfId="0" applyFont="1" applyFill="1" applyBorder="1" applyAlignment="1">
      <alignment horizontal="left" vertical="top" wrapText="1"/>
    </xf>
    <xf numFmtId="4" fontId="11" fillId="0" borderId="34" xfId="0" applyNumberFormat="1" applyFont="1" applyBorder="1" applyAlignment="1">
      <alignment horizontal="right" vertical="top" wrapText="1"/>
    </xf>
    <xf numFmtId="0" fontId="21" fillId="0" borderId="0" xfId="0" applyFont="1"/>
    <xf numFmtId="0" fontId="21" fillId="0" borderId="33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2" fontId="14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14" fillId="0" borderId="0" xfId="0" applyNumberFormat="1" applyFont="1"/>
    <xf numFmtId="2" fontId="22" fillId="0" borderId="0" xfId="0" applyNumberFormat="1" applyFont="1"/>
    <xf numFmtId="0" fontId="4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/>
    </xf>
    <xf numFmtId="9" fontId="6" fillId="0" borderId="16" xfId="3" applyFont="1" applyFill="1" applyBorder="1" applyAlignment="1">
      <alignment horizontal="right" vertical="top" wrapText="1"/>
    </xf>
    <xf numFmtId="10" fontId="7" fillId="0" borderId="16" xfId="0" applyNumberFormat="1" applyFont="1" applyBorder="1" applyAlignment="1">
      <alignment horizontal="right" vertical="top" wrapText="1"/>
    </xf>
    <xf numFmtId="10" fontId="7" fillId="0" borderId="36" xfId="0" applyNumberFormat="1" applyFont="1" applyBorder="1" applyAlignment="1">
      <alignment horizontal="right" vertical="top" wrapText="1"/>
    </xf>
    <xf numFmtId="0" fontId="12" fillId="3" borderId="0" xfId="0" applyFont="1" applyFill="1" applyAlignment="1">
      <alignment horizontal="right" vertical="top" wrapText="1"/>
    </xf>
    <xf numFmtId="0" fontId="12" fillId="2" borderId="0" xfId="0" applyFont="1" applyFill="1" applyAlignment="1">
      <alignment horizontal="right"/>
    </xf>
    <xf numFmtId="10" fontId="12" fillId="2" borderId="32" xfId="0" applyNumberFormat="1" applyFont="1" applyFill="1" applyBorder="1" applyAlignment="1">
      <alignment horizontal="center"/>
    </xf>
    <xf numFmtId="2" fontId="18" fillId="0" borderId="0" xfId="0" applyNumberFormat="1" applyFont="1" applyAlignment="1">
      <alignment horizontal="center" textRotation="90"/>
    </xf>
    <xf numFmtId="2" fontId="14" fillId="0" borderId="0" xfId="0" applyNumberFormat="1" applyFont="1" applyAlignment="1">
      <alignment horizontal="center" textRotation="90"/>
    </xf>
    <xf numFmtId="2" fontId="23" fillId="0" borderId="0" xfId="0" applyNumberFormat="1" applyFont="1" applyAlignment="1">
      <alignment horizontal="center" textRotation="90"/>
    </xf>
    <xf numFmtId="2" fontId="22" fillId="0" borderId="0" xfId="0" applyNumberFormat="1" applyFont="1" applyAlignment="1">
      <alignment horizontal="center" textRotation="90"/>
    </xf>
    <xf numFmtId="4" fontId="12" fillId="3" borderId="0" xfId="0" applyNumberFormat="1" applyFont="1" applyFill="1" applyAlignment="1">
      <alignment horizontal="right" vertical="top" wrapText="1"/>
    </xf>
    <xf numFmtId="0" fontId="12" fillId="4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2" fillId="3" borderId="0" xfId="0" applyFont="1" applyFill="1" applyAlignment="1">
      <alignment horizontal="left" vertical="top" wrapText="1"/>
    </xf>
    <xf numFmtId="0" fontId="12" fillId="3" borderId="0" xfId="0" applyFont="1" applyFill="1" applyAlignment="1">
      <alignment horizontal="right" vertical="top" wrapText="1"/>
    </xf>
    <xf numFmtId="0" fontId="13" fillId="2" borderId="0" xfId="0" applyFont="1" applyFill="1" applyAlignment="1">
      <alignment horizontal="center" wrapText="1"/>
    </xf>
    <xf numFmtId="0" fontId="14" fillId="2" borderId="0" xfId="0" applyFont="1" applyFill="1"/>
    <xf numFmtId="0" fontId="9" fillId="0" borderId="0" xfId="0" applyFont="1" applyAlignment="1">
      <alignment horizontal="left"/>
    </xf>
    <xf numFmtId="4" fontId="16" fillId="0" borderId="0" xfId="0" applyNumberFormat="1" applyFont="1" applyAlignment="1">
      <alignment horizontal="center" textRotation="90" wrapText="1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 textRotation="90" wrapText="1"/>
    </xf>
    <xf numFmtId="0" fontId="5" fillId="3" borderId="0" xfId="0" applyFont="1" applyFill="1" applyAlignment="1">
      <alignment horizontal="right" vertical="top" wrapText="1"/>
    </xf>
    <xf numFmtId="0" fontId="5" fillId="3" borderId="3" xfId="0" applyFont="1" applyFill="1" applyBorder="1" applyAlignment="1">
      <alignment horizontal="right" vertical="top" wrapText="1"/>
    </xf>
    <xf numFmtId="0" fontId="8" fillId="3" borderId="0" xfId="0" applyFont="1" applyFill="1" applyAlignment="1">
      <alignment horizontal="center" vertical="top" wrapText="1"/>
    </xf>
    <xf numFmtId="0" fontId="0" fillId="0" borderId="0" xfId="0"/>
    <xf numFmtId="49" fontId="16" fillId="0" borderId="0" xfId="0" applyNumberFormat="1" applyFont="1" applyAlignment="1">
      <alignment horizontal="center" textRotation="90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4" fillId="3" borderId="7" xfId="9" applyFont="1" applyFill="1" applyBorder="1" applyAlignment="1">
      <alignment horizontal="left" vertical="top" wrapText="1"/>
    </xf>
    <xf numFmtId="0" fontId="4" fillId="3" borderId="8" xfId="9" applyFont="1" applyFill="1" applyBorder="1" applyAlignment="1">
      <alignment horizontal="left" vertical="top" wrapText="1"/>
    </xf>
    <xf numFmtId="0" fontId="13" fillId="0" borderId="1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4" fillId="3" borderId="10" xfId="9" applyFont="1" applyFill="1" applyBorder="1" applyAlignment="1">
      <alignment horizontal="left" vertical="top" wrapText="1"/>
    </xf>
    <xf numFmtId="0" fontId="4" fillId="3" borderId="0" xfId="9" applyFont="1" applyFill="1" applyAlignment="1">
      <alignment horizontal="left" vertical="top" wrapText="1"/>
    </xf>
    <xf numFmtId="0" fontId="4" fillId="3" borderId="10" xfId="0" applyFont="1" applyFill="1" applyBorder="1" applyAlignment="1">
      <alignment horizont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left" vertical="top" wrapText="1"/>
    </xf>
    <xf numFmtId="0" fontId="4" fillId="3" borderId="10" xfId="9" applyFont="1" applyFill="1" applyBorder="1" applyAlignment="1">
      <alignment horizontal="center" vertical="top" wrapText="1"/>
    </xf>
    <xf numFmtId="0" fontId="4" fillId="3" borderId="0" xfId="9" applyFont="1" applyFill="1" applyAlignment="1">
      <alignment horizontal="center" vertical="top" wrapText="1"/>
    </xf>
  </cellXfs>
  <cellStyles count="10">
    <cellStyle name="Normal" xfId="0" builtinId="0"/>
    <cellStyle name="Normal 2" xfId="1" xr:uid="{00000000-0005-0000-0000-000002000000}"/>
    <cellStyle name="Normal 2 2" xfId="6" xr:uid="{00000000-0005-0000-0000-000002000000}"/>
    <cellStyle name="Normal 2 3" xfId="4" xr:uid="{00000000-0005-0000-0000-000002000000}"/>
    <cellStyle name="Normal 5" xfId="9" xr:uid="{3018BEF0-570D-4C10-9F4E-A98B4D168260}"/>
    <cellStyle name="Normal 8 2" xfId="2" xr:uid="{00000000-0005-0000-0000-000003000000}"/>
    <cellStyle name="Normal 8 2 2" xfId="7" xr:uid="{00000000-0005-0000-0000-000003000000}"/>
    <cellStyle name="Normal 8 2 3" xfId="5" xr:uid="{00000000-0005-0000-0000-000003000000}"/>
    <cellStyle name="Porcentagem" xfId="3" builtinId="5"/>
    <cellStyle name="Vírgula 2" xfId="8" xr:uid="{00000000-0005-0000-0000-000038000000}"/>
  </cellStyles>
  <dxfs count="0"/>
  <tableStyles count="0" defaultTableStyle="TableStyleMedium9" defaultPivotStyle="PivotStyleLight16"/>
  <colors>
    <mruColors>
      <color rgb="FFFFCCFF"/>
      <color rgb="FFCCCCFF"/>
      <color rgb="FF9999FF"/>
      <color rgb="FFFF6699"/>
      <color rgb="FFFF00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627529</xdr:colOff>
      <xdr:row>4</xdr:row>
      <xdr:rowOff>375956</xdr:rowOff>
    </xdr:from>
    <xdr:to>
      <xdr:col>2</xdr:col>
      <xdr:colOff>3395382</xdr:colOff>
      <xdr:row>4</xdr:row>
      <xdr:rowOff>2335937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79A0831-71F9-4D9F-B41B-1E1058F824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864" b="6717"/>
        <a:stretch/>
      </xdr:blipFill>
      <xdr:spPr>
        <a:xfrm>
          <a:off x="2342029" y="1137956"/>
          <a:ext cx="2767853" cy="1959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arcos%20da%20Rocha%20Batista\Topografia\CORREGO%20ITAQUERA%20E%20ITAQUERUNA%20-%20QUEIROZ\TECLA-Planilha_cronograma_ALTER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G Resumo"/>
      <sheetName val="PLANILHA PREÇOS E QTES"/>
      <sheetName val="Cronograma"/>
      <sheetName val="Resumo de serviços"/>
      <sheetName val="Composição de serviços Teorico"/>
      <sheetName val="PREÇ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9"/>
  <sheetViews>
    <sheetView tabSelected="1" view="pageBreakPreview" zoomScaleNormal="100" zoomScaleSheetLayoutView="100" workbookViewId="0">
      <selection activeCell="D13" sqref="D13"/>
    </sheetView>
  </sheetViews>
  <sheetFormatPr defaultRowHeight="14.25" x14ac:dyDescent="0.2"/>
  <cols>
    <col min="1" max="1" width="6.375" style="25" bestFit="1" customWidth="1"/>
    <col min="2" max="2" width="62.375" style="16" bestFit="1" customWidth="1"/>
    <col min="3" max="3" width="8.5" style="51" bestFit="1" customWidth="1"/>
    <col min="4" max="4" width="8.625" style="16" bestFit="1" customWidth="1"/>
    <col min="5" max="7" width="12.25" style="16" bestFit="1" customWidth="1"/>
    <col min="8" max="8" width="10.25" style="16" bestFit="1" customWidth="1"/>
    <col min="9" max="9" width="10.25" style="16" customWidth="1"/>
    <col min="10" max="10" width="9.875" style="64" bestFit="1" customWidth="1"/>
    <col min="11" max="12" width="9" style="109"/>
    <col min="13" max="13" width="11" style="110" bestFit="1" customWidth="1"/>
    <col min="14" max="15" width="10.875" style="109" bestFit="1" customWidth="1"/>
    <col min="16" max="16" width="10.375" style="109" customWidth="1"/>
    <col min="17" max="17" width="12.375" style="109" bestFit="1" customWidth="1"/>
    <col min="18" max="18" width="10.375" style="16" customWidth="1"/>
    <col min="19" max="19" width="9.375" style="16" bestFit="1" customWidth="1"/>
    <col min="20" max="16384" width="9" style="16"/>
  </cols>
  <sheetData>
    <row r="1" spans="1:16" ht="15" x14ac:dyDescent="0.2">
      <c r="A1" s="21"/>
      <c r="B1" s="22"/>
      <c r="C1" s="125"/>
      <c r="D1" s="125"/>
      <c r="E1" s="125"/>
      <c r="F1" s="125"/>
      <c r="G1" s="125"/>
      <c r="H1" s="125"/>
      <c r="I1" s="66"/>
      <c r="K1" s="119"/>
      <c r="L1" s="119"/>
      <c r="M1" s="121"/>
      <c r="N1" s="119"/>
      <c r="O1" s="119"/>
      <c r="P1" s="119"/>
    </row>
    <row r="2" spans="1:16" ht="15" x14ac:dyDescent="0.2">
      <c r="A2" s="2" t="s">
        <v>22</v>
      </c>
      <c r="B2" s="21"/>
      <c r="C2" s="23"/>
      <c r="D2" s="24"/>
      <c r="E2" s="24"/>
      <c r="F2" s="24"/>
      <c r="G2" s="24"/>
      <c r="H2" s="24"/>
      <c r="K2" s="120"/>
      <c r="L2" s="120"/>
      <c r="M2" s="122"/>
      <c r="N2" s="120"/>
      <c r="O2" s="120"/>
      <c r="P2" s="120"/>
    </row>
    <row r="3" spans="1:16" ht="15" x14ac:dyDescent="0.2">
      <c r="A3" s="2" t="s">
        <v>31</v>
      </c>
      <c r="B3" s="21"/>
      <c r="C3" s="23"/>
      <c r="D3" s="24"/>
      <c r="E3" s="24"/>
      <c r="F3" s="24"/>
      <c r="G3" s="24"/>
      <c r="H3" s="24"/>
      <c r="K3" s="120"/>
      <c r="L3" s="120"/>
      <c r="M3" s="122"/>
      <c r="N3" s="120"/>
      <c r="O3" s="120"/>
      <c r="P3" s="120"/>
    </row>
    <row r="4" spans="1:16" ht="15" x14ac:dyDescent="0.2">
      <c r="A4" s="2" t="s">
        <v>75</v>
      </c>
      <c r="B4" s="21"/>
      <c r="C4" s="23"/>
      <c r="D4" s="24"/>
      <c r="E4" s="24"/>
      <c r="F4" s="24"/>
      <c r="G4" s="24"/>
      <c r="H4" s="24"/>
      <c r="K4" s="120"/>
      <c r="L4" s="120"/>
      <c r="M4" s="122"/>
      <c r="N4" s="120"/>
      <c r="O4" s="120"/>
      <c r="P4" s="120"/>
    </row>
    <row r="5" spans="1:16" ht="15" x14ac:dyDescent="0.2">
      <c r="A5" s="2"/>
      <c r="B5" s="21"/>
      <c r="C5" s="23"/>
      <c r="D5" s="24"/>
      <c r="E5" s="24"/>
      <c r="F5" s="24"/>
      <c r="G5" s="24"/>
      <c r="H5" s="24"/>
      <c r="K5" s="120"/>
      <c r="L5" s="120"/>
      <c r="M5" s="122"/>
      <c r="N5" s="120"/>
      <c r="O5" s="120"/>
      <c r="P5" s="120"/>
    </row>
    <row r="6" spans="1:16" ht="15.75" thickBot="1" x14ac:dyDescent="0.25">
      <c r="A6" s="21"/>
      <c r="B6" s="21"/>
      <c r="C6" s="23"/>
      <c r="D6" s="24"/>
      <c r="E6" s="24"/>
      <c r="F6" s="24"/>
      <c r="G6" s="24"/>
      <c r="H6" s="24"/>
      <c r="K6" s="120"/>
      <c r="L6" s="120"/>
      <c r="M6" s="122"/>
      <c r="N6" s="120"/>
      <c r="O6" s="120"/>
      <c r="P6" s="120"/>
    </row>
    <row r="7" spans="1:16" ht="14.25" customHeight="1" thickBot="1" x14ac:dyDescent="0.25">
      <c r="A7" s="21"/>
      <c r="B7" s="25"/>
      <c r="C7" s="23"/>
      <c r="D7" s="21"/>
      <c r="E7" s="21"/>
      <c r="F7" s="21"/>
      <c r="G7" s="117" t="s">
        <v>204</v>
      </c>
      <c r="H7" s="118">
        <v>0</v>
      </c>
      <c r="I7" s="67"/>
      <c r="K7" s="120"/>
      <c r="L7" s="120"/>
      <c r="M7" s="122"/>
      <c r="N7" s="120"/>
      <c r="O7" s="120"/>
      <c r="P7" s="120"/>
    </row>
    <row r="8" spans="1:16" ht="15" customHeight="1" x14ac:dyDescent="0.25">
      <c r="A8" s="128" t="s">
        <v>25</v>
      </c>
      <c r="B8" s="129"/>
      <c r="C8" s="129"/>
      <c r="D8" s="129"/>
      <c r="E8" s="129"/>
      <c r="F8" s="129"/>
      <c r="G8" s="129"/>
      <c r="H8" s="129"/>
      <c r="K8" s="120"/>
      <c r="L8" s="120"/>
      <c r="M8" s="122"/>
      <c r="N8" s="120"/>
      <c r="O8" s="120"/>
      <c r="P8" s="120"/>
    </row>
    <row r="9" spans="1:16" ht="30" x14ac:dyDescent="0.2">
      <c r="A9" s="26" t="s">
        <v>0</v>
      </c>
      <c r="B9" s="27" t="s">
        <v>1</v>
      </c>
      <c r="C9" s="28" t="s">
        <v>2</v>
      </c>
      <c r="D9" s="6" t="s">
        <v>3</v>
      </c>
      <c r="E9" s="6" t="s">
        <v>26</v>
      </c>
      <c r="F9" s="6" t="s">
        <v>27</v>
      </c>
      <c r="G9" s="6" t="s">
        <v>28</v>
      </c>
      <c r="H9" s="6" t="s">
        <v>29</v>
      </c>
      <c r="I9" s="68"/>
    </row>
    <row r="10" spans="1:16" ht="14.25" customHeight="1" x14ac:dyDescent="0.2">
      <c r="A10" s="29"/>
      <c r="B10" s="124"/>
      <c r="C10" s="124"/>
      <c r="D10" s="124"/>
      <c r="E10" s="124"/>
      <c r="F10" s="124"/>
      <c r="G10" s="124"/>
      <c r="H10" s="124"/>
      <c r="I10" s="69"/>
    </row>
    <row r="11" spans="1:16" x14ac:dyDescent="0.2">
      <c r="A11" s="29">
        <v>1</v>
      </c>
      <c r="B11" s="30" t="s">
        <v>5</v>
      </c>
      <c r="C11" s="31"/>
      <c r="D11" s="32"/>
      <c r="E11" s="30"/>
      <c r="F11" s="30"/>
      <c r="G11" s="33">
        <f>SUM(G12:G14)</f>
        <v>0</v>
      </c>
      <c r="H11" s="34" t="e">
        <f t="shared" ref="H11:H42" si="0">G11/$G$104</f>
        <v>#DIV/0!</v>
      </c>
      <c r="I11" s="70"/>
    </row>
    <row r="12" spans="1:16" ht="25.5" x14ac:dyDescent="0.2">
      <c r="A12" s="11" t="s">
        <v>115</v>
      </c>
      <c r="B12" s="4" t="s">
        <v>6</v>
      </c>
      <c r="C12" s="19" t="s">
        <v>7</v>
      </c>
      <c r="D12" s="14">
        <v>4.5</v>
      </c>
      <c r="E12" s="7"/>
      <c r="F12" s="7">
        <f>ROUND(E12*(1+$H$7),2)</f>
        <v>0</v>
      </c>
      <c r="G12" s="7">
        <f>ROUND(D12*F12,2)</f>
        <v>0</v>
      </c>
      <c r="H12" s="15" t="e">
        <f t="shared" si="0"/>
        <v>#DIV/0!</v>
      </c>
      <c r="I12" s="65"/>
    </row>
    <row r="13" spans="1:16" ht="38.25" x14ac:dyDescent="0.2">
      <c r="A13" s="11" t="s">
        <v>71</v>
      </c>
      <c r="B13" s="4" t="s">
        <v>30</v>
      </c>
      <c r="C13" s="19" t="s">
        <v>84</v>
      </c>
      <c r="D13" s="14">
        <v>6</v>
      </c>
      <c r="E13" s="17"/>
      <c r="F13" s="7">
        <f>ROUND(E13*(1+$H$7),2)</f>
        <v>0</v>
      </c>
      <c r="G13" s="7">
        <f>ROUND(D13*F13,2)</f>
        <v>0</v>
      </c>
      <c r="H13" s="15" t="e">
        <f t="shared" si="0"/>
        <v>#DIV/0!</v>
      </c>
      <c r="I13" s="65"/>
    </row>
    <row r="14" spans="1:16" ht="14.25" customHeight="1" x14ac:dyDescent="0.2">
      <c r="A14" s="11" t="s">
        <v>72</v>
      </c>
      <c r="B14" s="4" t="s">
        <v>8</v>
      </c>
      <c r="C14" s="19" t="s">
        <v>85</v>
      </c>
      <c r="D14" s="14">
        <v>4696.55</v>
      </c>
      <c r="E14" s="7"/>
      <c r="F14" s="7">
        <f>ROUND(E14*(1+$H$7),2)</f>
        <v>0</v>
      </c>
      <c r="G14" s="7">
        <f>ROUND(D14*F14,2)</f>
        <v>0</v>
      </c>
      <c r="H14" s="15" t="e">
        <f t="shared" si="0"/>
        <v>#DIV/0!</v>
      </c>
      <c r="I14" s="65"/>
    </row>
    <row r="15" spans="1:16" x14ac:dyDescent="0.2">
      <c r="A15" s="29">
        <v>2</v>
      </c>
      <c r="B15" s="30" t="s">
        <v>96</v>
      </c>
      <c r="C15" s="30"/>
      <c r="D15" s="30"/>
      <c r="E15" s="30"/>
      <c r="F15" s="30"/>
      <c r="G15" s="33">
        <f>SUM(G16:G17)</f>
        <v>0</v>
      </c>
      <c r="H15" s="34" t="e">
        <f t="shared" si="0"/>
        <v>#DIV/0!</v>
      </c>
      <c r="I15" s="70"/>
    </row>
    <row r="16" spans="1:16" ht="25.5" x14ac:dyDescent="0.2">
      <c r="A16" s="100" t="s">
        <v>101</v>
      </c>
      <c r="B16" s="3" t="s">
        <v>102</v>
      </c>
      <c r="C16" s="5" t="s">
        <v>84</v>
      </c>
      <c r="D16" s="52">
        <v>6</v>
      </c>
      <c r="E16" s="7"/>
      <c r="F16" s="7">
        <f t="shared" ref="F16:F78" si="1">ROUND(E16*(1+$H$7),2)</f>
        <v>0</v>
      </c>
      <c r="G16" s="53">
        <f>ROUND(D16 * F16, 2)</f>
        <v>0</v>
      </c>
      <c r="H16" s="15" t="e">
        <f t="shared" si="0"/>
        <v>#DIV/0!</v>
      </c>
      <c r="I16" s="65"/>
    </row>
    <row r="17" spans="1:19" x14ac:dyDescent="0.2">
      <c r="A17" s="100" t="s">
        <v>103</v>
      </c>
      <c r="B17" s="3" t="s">
        <v>104</v>
      </c>
      <c r="C17" s="5" t="s">
        <v>198</v>
      </c>
      <c r="D17" s="52">
        <v>264</v>
      </c>
      <c r="E17" s="7"/>
      <c r="F17" s="7">
        <f t="shared" si="1"/>
        <v>0</v>
      </c>
      <c r="G17" s="53">
        <f>ROUND(D17 * F17, 2)</f>
        <v>0</v>
      </c>
      <c r="H17" s="15" t="e">
        <f t="shared" si="0"/>
        <v>#DIV/0!</v>
      </c>
      <c r="I17" s="65"/>
    </row>
    <row r="18" spans="1:19" x14ac:dyDescent="0.2">
      <c r="A18" s="29">
        <v>3</v>
      </c>
      <c r="B18" s="30" t="s">
        <v>116</v>
      </c>
      <c r="C18" s="31"/>
      <c r="D18" s="32"/>
      <c r="E18" s="30"/>
      <c r="F18" s="30"/>
      <c r="G18" s="33">
        <f>SUM(G19:G23)</f>
        <v>0</v>
      </c>
      <c r="H18" s="34" t="e">
        <f t="shared" si="0"/>
        <v>#DIV/0!</v>
      </c>
      <c r="I18" s="70"/>
      <c r="K18" s="107"/>
      <c r="L18" s="107"/>
      <c r="M18" s="108"/>
      <c r="N18" s="107"/>
      <c r="O18" s="107"/>
      <c r="P18" s="107"/>
    </row>
    <row r="19" spans="1:19" ht="27.75" customHeight="1" x14ac:dyDescent="0.2">
      <c r="A19" s="11" t="s">
        <v>121</v>
      </c>
      <c r="B19" s="4" t="s">
        <v>9</v>
      </c>
      <c r="C19" s="19" t="s">
        <v>10</v>
      </c>
      <c r="D19" s="14">
        <f>3466.6+4934.03</f>
        <v>8400.6299999999992</v>
      </c>
      <c r="E19" s="7"/>
      <c r="F19" s="7">
        <f t="shared" si="1"/>
        <v>0</v>
      </c>
      <c r="G19" s="7">
        <f>ROUND(D19*F19,2)</f>
        <v>0</v>
      </c>
      <c r="H19" s="15" t="e">
        <f t="shared" si="0"/>
        <v>#DIV/0!</v>
      </c>
      <c r="I19" s="65"/>
      <c r="K19" s="107"/>
      <c r="L19" s="107"/>
      <c r="M19" s="108"/>
      <c r="N19" s="107"/>
      <c r="O19" s="107"/>
      <c r="S19" s="109"/>
    </row>
    <row r="20" spans="1:19" ht="38.25" x14ac:dyDescent="0.2">
      <c r="A20" s="11" t="s">
        <v>122</v>
      </c>
      <c r="B20" s="4" t="s">
        <v>11</v>
      </c>
      <c r="C20" s="19" t="s">
        <v>10</v>
      </c>
      <c r="D20" s="14">
        <f>53.21+78.29</f>
        <v>131.5</v>
      </c>
      <c r="E20" s="7"/>
      <c r="F20" s="7">
        <f t="shared" si="1"/>
        <v>0</v>
      </c>
      <c r="G20" s="7">
        <f t="shared" ref="G20:G22" si="2">ROUND(D20*F20,2)</f>
        <v>0</v>
      </c>
      <c r="H20" s="15" t="e">
        <f t="shared" si="0"/>
        <v>#DIV/0!</v>
      </c>
      <c r="I20" s="65"/>
      <c r="K20" s="107"/>
      <c r="L20" s="107"/>
      <c r="M20" s="108"/>
      <c r="N20" s="107"/>
      <c r="O20" s="107"/>
    </row>
    <row r="21" spans="1:19" ht="25.5" x14ac:dyDescent="0.2">
      <c r="A21" s="11" t="s">
        <v>123</v>
      </c>
      <c r="B21" s="4" t="s">
        <v>24</v>
      </c>
      <c r="C21" s="19" t="s">
        <v>7</v>
      </c>
      <c r="D21" s="14">
        <v>2753.1</v>
      </c>
      <c r="E21" s="7"/>
      <c r="F21" s="7">
        <f t="shared" si="1"/>
        <v>0</v>
      </c>
      <c r="G21" s="7">
        <f t="shared" si="2"/>
        <v>0</v>
      </c>
      <c r="H21" s="15" t="e">
        <f t="shared" si="0"/>
        <v>#DIV/0!</v>
      </c>
      <c r="I21" s="65"/>
    </row>
    <row r="22" spans="1:19" ht="25.5" x14ac:dyDescent="0.2">
      <c r="A22" s="11" t="s">
        <v>124</v>
      </c>
      <c r="B22" s="4" t="s">
        <v>23</v>
      </c>
      <c r="C22" s="19" t="s">
        <v>7</v>
      </c>
      <c r="D22" s="14">
        <v>2646.3</v>
      </c>
      <c r="E22" s="7"/>
      <c r="F22" s="7">
        <f t="shared" si="1"/>
        <v>0</v>
      </c>
      <c r="G22" s="7">
        <f t="shared" si="2"/>
        <v>0</v>
      </c>
      <c r="H22" s="15" t="e">
        <f t="shared" si="0"/>
        <v>#DIV/0!</v>
      </c>
      <c r="I22" s="65"/>
    </row>
    <row r="23" spans="1:19" ht="51" x14ac:dyDescent="0.2">
      <c r="A23" s="11" t="s">
        <v>125</v>
      </c>
      <c r="B23" s="4" t="s">
        <v>16</v>
      </c>
      <c r="C23" s="19" t="s">
        <v>10</v>
      </c>
      <c r="D23" s="14">
        <f>3445.11+4862.91</f>
        <v>8308.02</v>
      </c>
      <c r="E23" s="7"/>
      <c r="F23" s="7">
        <f t="shared" si="1"/>
        <v>0</v>
      </c>
      <c r="G23" s="7">
        <f>ROUND(D23*F23,2)</f>
        <v>0</v>
      </c>
      <c r="H23" s="15" t="e">
        <f t="shared" si="0"/>
        <v>#DIV/0!</v>
      </c>
      <c r="I23" s="65"/>
    </row>
    <row r="24" spans="1:19" x14ac:dyDescent="0.2">
      <c r="A24" s="29"/>
      <c r="B24" s="30" t="s">
        <v>33</v>
      </c>
      <c r="C24" s="31"/>
      <c r="D24" s="32"/>
      <c r="E24" s="30"/>
      <c r="F24" s="30"/>
      <c r="G24" s="33">
        <f>G25+G28+G45+G58+G71+G74</f>
        <v>0</v>
      </c>
      <c r="H24" s="34" t="e">
        <f t="shared" si="0"/>
        <v>#DIV/0!</v>
      </c>
      <c r="I24" s="70"/>
    </row>
    <row r="25" spans="1:19" ht="14.25" customHeight="1" x14ac:dyDescent="0.2">
      <c r="A25" s="29">
        <v>4</v>
      </c>
      <c r="B25" s="30" t="s">
        <v>187</v>
      </c>
      <c r="C25" s="31"/>
      <c r="D25" s="32"/>
      <c r="E25" s="30"/>
      <c r="F25" s="30"/>
      <c r="G25" s="33">
        <f>SUM(G26:G27)</f>
        <v>0</v>
      </c>
      <c r="H25" s="34" t="e">
        <f t="shared" si="0"/>
        <v>#DIV/0!</v>
      </c>
      <c r="I25" s="70"/>
    </row>
    <row r="26" spans="1:19" ht="165.75" x14ac:dyDescent="0.2">
      <c r="A26" s="11" t="s">
        <v>126</v>
      </c>
      <c r="B26" s="4" t="s">
        <v>77</v>
      </c>
      <c r="C26" s="19" t="s">
        <v>86</v>
      </c>
      <c r="D26" s="14">
        <v>1</v>
      </c>
      <c r="E26" s="7"/>
      <c r="F26" s="7">
        <f t="shared" si="1"/>
        <v>0</v>
      </c>
      <c r="G26" s="7">
        <f>ROUND(D26*F26,2)</f>
        <v>0</v>
      </c>
      <c r="H26" s="15" t="e">
        <f t="shared" si="0"/>
        <v>#DIV/0!</v>
      </c>
      <c r="I26" s="65"/>
    </row>
    <row r="27" spans="1:19" x14ac:dyDescent="0.2">
      <c r="A27" s="11" t="s">
        <v>127</v>
      </c>
      <c r="B27" s="4" t="s">
        <v>65</v>
      </c>
      <c r="C27" s="18" t="s">
        <v>86</v>
      </c>
      <c r="D27" s="14">
        <v>1</v>
      </c>
      <c r="E27" s="7"/>
      <c r="F27" s="7">
        <f t="shared" si="1"/>
        <v>0</v>
      </c>
      <c r="G27" s="7">
        <f>ROUND(D27*F27,2)</f>
        <v>0</v>
      </c>
      <c r="H27" s="15" t="e">
        <f t="shared" si="0"/>
        <v>#DIV/0!</v>
      </c>
      <c r="I27" s="65"/>
    </row>
    <row r="28" spans="1:19" x14ac:dyDescent="0.2">
      <c r="A28" s="29">
        <v>5</v>
      </c>
      <c r="B28" s="30" t="s">
        <v>64</v>
      </c>
      <c r="C28" s="31"/>
      <c r="D28" s="29"/>
      <c r="E28" s="29"/>
      <c r="F28" s="29"/>
      <c r="G28" s="33">
        <f>SUM(G29:G44)</f>
        <v>0</v>
      </c>
      <c r="H28" s="34" t="e">
        <f t="shared" si="0"/>
        <v>#DIV/0!</v>
      </c>
      <c r="I28" s="70"/>
    </row>
    <row r="29" spans="1:19" ht="51" x14ac:dyDescent="0.2">
      <c r="A29" s="11" t="s">
        <v>128</v>
      </c>
      <c r="B29" s="4" t="s">
        <v>76</v>
      </c>
      <c r="C29" s="19" t="s">
        <v>86</v>
      </c>
      <c r="D29" s="14">
        <v>1</v>
      </c>
      <c r="E29" s="7"/>
      <c r="F29" s="7">
        <f t="shared" si="1"/>
        <v>0</v>
      </c>
      <c r="G29" s="7">
        <f>ROUND(D29*F29,2)</f>
        <v>0</v>
      </c>
      <c r="H29" s="15" t="e">
        <f t="shared" si="0"/>
        <v>#DIV/0!</v>
      </c>
      <c r="I29" s="65"/>
    </row>
    <row r="30" spans="1:19" x14ac:dyDescent="0.2">
      <c r="A30" s="11" t="s">
        <v>129</v>
      </c>
      <c r="B30" s="4" t="s">
        <v>78</v>
      </c>
      <c r="C30" s="18" t="s">
        <v>10</v>
      </c>
      <c r="D30" s="14">
        <v>1.21</v>
      </c>
      <c r="E30" s="7"/>
      <c r="F30" s="7">
        <f t="shared" si="1"/>
        <v>0</v>
      </c>
      <c r="G30" s="7">
        <f t="shared" ref="G30:G41" si="3">ROUND(D30*F30,2)</f>
        <v>0</v>
      </c>
      <c r="H30" s="15" t="e">
        <f t="shared" si="0"/>
        <v>#DIV/0!</v>
      </c>
      <c r="I30" s="65"/>
    </row>
    <row r="31" spans="1:19" ht="25.5" x14ac:dyDescent="0.2">
      <c r="A31" s="11" t="s">
        <v>130</v>
      </c>
      <c r="B31" s="13" t="s">
        <v>53</v>
      </c>
      <c r="C31" s="18" t="s">
        <v>85</v>
      </c>
      <c r="D31" s="14">
        <v>10</v>
      </c>
      <c r="E31" s="7"/>
      <c r="F31" s="7">
        <f t="shared" si="1"/>
        <v>0</v>
      </c>
      <c r="G31" s="7">
        <f t="shared" si="3"/>
        <v>0</v>
      </c>
      <c r="H31" s="15" t="e">
        <f t="shared" si="0"/>
        <v>#DIV/0!</v>
      </c>
      <c r="I31" s="65"/>
    </row>
    <row r="32" spans="1:19" ht="38.25" x14ac:dyDescent="0.2">
      <c r="A32" s="11" t="s">
        <v>131</v>
      </c>
      <c r="B32" s="4" t="s">
        <v>45</v>
      </c>
      <c r="C32" s="19" t="s">
        <v>7</v>
      </c>
      <c r="D32" s="14">
        <v>16.12</v>
      </c>
      <c r="E32" s="7"/>
      <c r="F32" s="7">
        <f t="shared" si="1"/>
        <v>0</v>
      </c>
      <c r="G32" s="7">
        <f t="shared" si="3"/>
        <v>0</v>
      </c>
      <c r="H32" s="15" t="e">
        <f t="shared" si="0"/>
        <v>#DIV/0!</v>
      </c>
      <c r="I32" s="65"/>
    </row>
    <row r="33" spans="1:9" ht="38.25" x14ac:dyDescent="0.2">
      <c r="A33" s="11" t="s">
        <v>132</v>
      </c>
      <c r="B33" s="13" t="s">
        <v>56</v>
      </c>
      <c r="C33" s="18" t="s">
        <v>51</v>
      </c>
      <c r="D33" s="14">
        <v>119.35</v>
      </c>
      <c r="E33" s="7"/>
      <c r="F33" s="7">
        <f t="shared" si="1"/>
        <v>0</v>
      </c>
      <c r="G33" s="7">
        <f t="shared" si="3"/>
        <v>0</v>
      </c>
      <c r="H33" s="15" t="e">
        <f t="shared" si="0"/>
        <v>#DIV/0!</v>
      </c>
      <c r="I33" s="65"/>
    </row>
    <row r="34" spans="1:9" ht="25.5" x14ac:dyDescent="0.2">
      <c r="A34" s="11" t="s">
        <v>133</v>
      </c>
      <c r="B34" s="13" t="s">
        <v>67</v>
      </c>
      <c r="C34" s="18" t="s">
        <v>51</v>
      </c>
      <c r="D34" s="14">
        <v>30.04</v>
      </c>
      <c r="E34" s="7"/>
      <c r="F34" s="7">
        <f t="shared" si="1"/>
        <v>0</v>
      </c>
      <c r="G34" s="7">
        <f t="shared" si="3"/>
        <v>0</v>
      </c>
      <c r="H34" s="15" t="e">
        <f t="shared" si="0"/>
        <v>#DIV/0!</v>
      </c>
      <c r="I34" s="65"/>
    </row>
    <row r="35" spans="1:9" ht="51" x14ac:dyDescent="0.2">
      <c r="A35" s="11" t="s">
        <v>134</v>
      </c>
      <c r="B35" s="13" t="s">
        <v>79</v>
      </c>
      <c r="C35" s="18" t="s">
        <v>10</v>
      </c>
      <c r="D35" s="14">
        <v>2.21</v>
      </c>
      <c r="E35" s="7"/>
      <c r="F35" s="7">
        <f t="shared" si="1"/>
        <v>0</v>
      </c>
      <c r="G35" s="7">
        <f t="shared" si="3"/>
        <v>0</v>
      </c>
      <c r="H35" s="15" t="e">
        <f t="shared" si="0"/>
        <v>#DIV/0!</v>
      </c>
      <c r="I35" s="65"/>
    </row>
    <row r="36" spans="1:9" ht="38.25" x14ac:dyDescent="0.2">
      <c r="A36" s="11" t="s">
        <v>135</v>
      </c>
      <c r="B36" s="4" t="s">
        <v>58</v>
      </c>
      <c r="C36" s="18" t="s">
        <v>7</v>
      </c>
      <c r="D36" s="14">
        <v>32.840000000000003</v>
      </c>
      <c r="E36" s="7"/>
      <c r="F36" s="7">
        <f t="shared" si="1"/>
        <v>0</v>
      </c>
      <c r="G36" s="7">
        <f t="shared" si="3"/>
        <v>0</v>
      </c>
      <c r="H36" s="15" t="e">
        <f t="shared" si="0"/>
        <v>#DIV/0!</v>
      </c>
      <c r="I36" s="65"/>
    </row>
    <row r="37" spans="1:9" ht="38.25" x14ac:dyDescent="0.2">
      <c r="A37" s="11" t="s">
        <v>136</v>
      </c>
      <c r="B37" s="4" t="s">
        <v>47</v>
      </c>
      <c r="C37" s="18" t="s">
        <v>7</v>
      </c>
      <c r="D37" s="14">
        <v>95</v>
      </c>
      <c r="E37" s="7"/>
      <c r="F37" s="7">
        <f t="shared" si="1"/>
        <v>0</v>
      </c>
      <c r="G37" s="7">
        <f t="shared" si="3"/>
        <v>0</v>
      </c>
      <c r="H37" s="15" t="e">
        <f t="shared" si="0"/>
        <v>#DIV/0!</v>
      </c>
      <c r="I37" s="65"/>
    </row>
    <row r="38" spans="1:9" x14ac:dyDescent="0.2">
      <c r="A38" s="11" t="s">
        <v>137</v>
      </c>
      <c r="B38" s="4" t="s">
        <v>48</v>
      </c>
      <c r="C38" s="18" t="s">
        <v>7</v>
      </c>
      <c r="D38" s="14">
        <v>95</v>
      </c>
      <c r="E38" s="7"/>
      <c r="F38" s="7">
        <f t="shared" si="1"/>
        <v>0</v>
      </c>
      <c r="G38" s="7">
        <f t="shared" si="3"/>
        <v>0</v>
      </c>
      <c r="H38" s="15" t="e">
        <f t="shared" si="0"/>
        <v>#DIV/0!</v>
      </c>
      <c r="I38" s="65"/>
    </row>
    <row r="39" spans="1:9" ht="38.25" x14ac:dyDescent="0.2">
      <c r="A39" s="11" t="s">
        <v>138</v>
      </c>
      <c r="B39" s="4" t="s">
        <v>68</v>
      </c>
      <c r="C39" s="18" t="s">
        <v>7</v>
      </c>
      <c r="D39" s="14">
        <v>14.79</v>
      </c>
      <c r="E39" s="7"/>
      <c r="F39" s="7">
        <f t="shared" si="1"/>
        <v>0</v>
      </c>
      <c r="G39" s="7">
        <f t="shared" si="3"/>
        <v>0</v>
      </c>
      <c r="H39" s="15" t="e">
        <f t="shared" si="0"/>
        <v>#DIV/0!</v>
      </c>
      <c r="I39" s="65"/>
    </row>
    <row r="40" spans="1:9" ht="25.5" x14ac:dyDescent="0.2">
      <c r="A40" s="11" t="s">
        <v>139</v>
      </c>
      <c r="B40" s="4" t="s">
        <v>49</v>
      </c>
      <c r="C40" s="18" t="s">
        <v>7</v>
      </c>
      <c r="D40" s="14">
        <v>15</v>
      </c>
      <c r="E40" s="7"/>
      <c r="F40" s="7">
        <f t="shared" si="1"/>
        <v>0</v>
      </c>
      <c r="G40" s="7">
        <f t="shared" si="3"/>
        <v>0</v>
      </c>
      <c r="H40" s="15" t="e">
        <f t="shared" si="0"/>
        <v>#DIV/0!</v>
      </c>
      <c r="I40" s="65"/>
    </row>
    <row r="41" spans="1:9" ht="25.5" x14ac:dyDescent="0.2">
      <c r="A41" s="11" t="s">
        <v>140</v>
      </c>
      <c r="B41" s="13" t="s">
        <v>59</v>
      </c>
      <c r="C41" s="18" t="s">
        <v>7</v>
      </c>
      <c r="D41" s="14">
        <v>90</v>
      </c>
      <c r="E41" s="7"/>
      <c r="F41" s="7">
        <f t="shared" si="1"/>
        <v>0</v>
      </c>
      <c r="G41" s="7">
        <f t="shared" si="3"/>
        <v>0</v>
      </c>
      <c r="H41" s="15" t="e">
        <f t="shared" si="0"/>
        <v>#DIV/0!</v>
      </c>
      <c r="I41" s="65"/>
    </row>
    <row r="42" spans="1:9" ht="51" x14ac:dyDescent="0.2">
      <c r="A42" s="11" t="s">
        <v>141</v>
      </c>
      <c r="B42" s="13" t="s">
        <v>80</v>
      </c>
      <c r="C42" s="18" t="s">
        <v>7</v>
      </c>
      <c r="D42" s="14">
        <v>1</v>
      </c>
      <c r="E42" s="7"/>
      <c r="F42" s="7">
        <f t="shared" si="1"/>
        <v>0</v>
      </c>
      <c r="G42" s="7">
        <f>ROUND(D42*F42,2)</f>
        <v>0</v>
      </c>
      <c r="H42" s="15" t="e">
        <f t="shared" si="0"/>
        <v>#DIV/0!</v>
      </c>
      <c r="I42" s="65"/>
    </row>
    <row r="43" spans="1:9" ht="54" customHeight="1" x14ac:dyDescent="0.2">
      <c r="A43" s="11" t="s">
        <v>142</v>
      </c>
      <c r="B43" s="13" t="s">
        <v>66</v>
      </c>
      <c r="C43" s="18" t="s">
        <v>7</v>
      </c>
      <c r="D43" s="14">
        <v>3.78</v>
      </c>
      <c r="E43" s="7"/>
      <c r="F43" s="7">
        <f t="shared" si="1"/>
        <v>0</v>
      </c>
      <c r="G43" s="7">
        <f t="shared" ref="G43" si="4">ROUND(D43*F43,2)</f>
        <v>0</v>
      </c>
      <c r="H43" s="15" t="e">
        <f t="shared" ref="H43:H74" si="5">G43/$G$104</f>
        <v>#DIV/0!</v>
      </c>
      <c r="I43" s="65"/>
    </row>
    <row r="44" spans="1:9" ht="38.25" x14ac:dyDescent="0.2">
      <c r="A44" s="11" t="s">
        <v>143</v>
      </c>
      <c r="B44" s="13" t="s">
        <v>34</v>
      </c>
      <c r="C44" s="35" t="s">
        <v>82</v>
      </c>
      <c r="D44" s="14">
        <v>1</v>
      </c>
      <c r="E44" s="7"/>
      <c r="F44" s="7">
        <f t="shared" si="1"/>
        <v>0</v>
      </c>
      <c r="G44" s="7">
        <f>ROUND(D44*F44,2)</f>
        <v>0</v>
      </c>
      <c r="H44" s="15" t="e">
        <f t="shared" si="5"/>
        <v>#DIV/0!</v>
      </c>
      <c r="I44" s="65"/>
    </row>
    <row r="45" spans="1:9" x14ac:dyDescent="0.2">
      <c r="A45" s="29">
        <v>6</v>
      </c>
      <c r="B45" s="30" t="s">
        <v>35</v>
      </c>
      <c r="C45" s="36"/>
      <c r="D45" s="37"/>
      <c r="E45" s="38"/>
      <c r="F45" s="38"/>
      <c r="G45" s="33">
        <f>SUM(G46:G57)</f>
        <v>0</v>
      </c>
      <c r="H45" s="34" t="e">
        <f t="shared" si="5"/>
        <v>#DIV/0!</v>
      </c>
      <c r="I45" s="70"/>
    </row>
    <row r="46" spans="1:9" ht="63.75" x14ac:dyDescent="0.2">
      <c r="A46" s="11" t="s">
        <v>144</v>
      </c>
      <c r="B46" s="4" t="s">
        <v>52</v>
      </c>
      <c r="C46" s="18" t="s">
        <v>10</v>
      </c>
      <c r="D46" s="14">
        <v>238</v>
      </c>
      <c r="E46" s="7"/>
      <c r="F46" s="7">
        <f t="shared" si="1"/>
        <v>0</v>
      </c>
      <c r="G46" s="7">
        <f>ROUND(D46*F46,2)</f>
        <v>0</v>
      </c>
      <c r="H46" s="15" t="e">
        <f t="shared" si="5"/>
        <v>#DIV/0!</v>
      </c>
      <c r="I46" s="65"/>
    </row>
    <row r="47" spans="1:9" ht="51" x14ac:dyDescent="0.2">
      <c r="A47" s="11" t="s">
        <v>145</v>
      </c>
      <c r="B47" s="13" t="s">
        <v>79</v>
      </c>
      <c r="C47" s="18" t="s">
        <v>10</v>
      </c>
      <c r="D47" s="14">
        <v>24.41</v>
      </c>
      <c r="E47" s="7"/>
      <c r="F47" s="7">
        <f t="shared" si="1"/>
        <v>0</v>
      </c>
      <c r="G47" s="7">
        <f t="shared" ref="G47:G57" si="6">ROUND(D47*F47,2)</f>
        <v>0</v>
      </c>
      <c r="H47" s="15" t="e">
        <f t="shared" si="5"/>
        <v>#DIV/0!</v>
      </c>
      <c r="I47" s="65"/>
    </row>
    <row r="48" spans="1:9" ht="38.25" x14ac:dyDescent="0.2">
      <c r="A48" s="11" t="s">
        <v>146</v>
      </c>
      <c r="B48" s="4" t="s">
        <v>45</v>
      </c>
      <c r="C48" s="19" t="s">
        <v>7</v>
      </c>
      <c r="D48" s="14">
        <v>188</v>
      </c>
      <c r="E48" s="7"/>
      <c r="F48" s="7">
        <f t="shared" si="1"/>
        <v>0</v>
      </c>
      <c r="G48" s="7">
        <f t="shared" si="6"/>
        <v>0</v>
      </c>
      <c r="H48" s="15" t="e">
        <f t="shared" si="5"/>
        <v>#DIV/0!</v>
      </c>
      <c r="I48" s="65"/>
    </row>
    <row r="49" spans="1:9" ht="25.5" x14ac:dyDescent="0.2">
      <c r="A49" s="11" t="s">
        <v>147</v>
      </c>
      <c r="B49" s="4" t="s">
        <v>46</v>
      </c>
      <c r="C49" s="18" t="s">
        <v>7</v>
      </c>
      <c r="D49" s="14">
        <v>44.16</v>
      </c>
      <c r="E49" s="7"/>
      <c r="F49" s="7">
        <f t="shared" si="1"/>
        <v>0</v>
      </c>
      <c r="G49" s="7">
        <f t="shared" si="6"/>
        <v>0</v>
      </c>
      <c r="H49" s="15" t="e">
        <f t="shared" si="5"/>
        <v>#DIV/0!</v>
      </c>
      <c r="I49" s="65"/>
    </row>
    <row r="50" spans="1:9" ht="25.5" x14ac:dyDescent="0.2">
      <c r="A50" s="11" t="s">
        <v>148</v>
      </c>
      <c r="B50" s="4" t="s">
        <v>50</v>
      </c>
      <c r="C50" s="18" t="s">
        <v>51</v>
      </c>
      <c r="D50" s="14">
        <v>1443.91</v>
      </c>
      <c r="E50" s="7"/>
      <c r="F50" s="7">
        <f t="shared" si="1"/>
        <v>0</v>
      </c>
      <c r="G50" s="7">
        <f t="shared" si="6"/>
        <v>0</v>
      </c>
      <c r="H50" s="15" t="e">
        <f t="shared" si="5"/>
        <v>#DIV/0!</v>
      </c>
      <c r="I50" s="65"/>
    </row>
    <row r="51" spans="1:9" ht="38.25" x14ac:dyDescent="0.2">
      <c r="A51" s="11" t="s">
        <v>149</v>
      </c>
      <c r="B51" s="4" t="s">
        <v>47</v>
      </c>
      <c r="C51" s="18" t="s">
        <v>7</v>
      </c>
      <c r="D51" s="14">
        <v>39</v>
      </c>
      <c r="E51" s="7"/>
      <c r="F51" s="7">
        <f t="shared" si="1"/>
        <v>0</v>
      </c>
      <c r="G51" s="7">
        <f t="shared" si="6"/>
        <v>0</v>
      </c>
      <c r="H51" s="15" t="e">
        <f t="shared" si="5"/>
        <v>#DIV/0!</v>
      </c>
      <c r="I51" s="65"/>
    </row>
    <row r="52" spans="1:9" x14ac:dyDescent="0.2">
      <c r="A52" s="11" t="s">
        <v>150</v>
      </c>
      <c r="B52" s="4" t="s">
        <v>48</v>
      </c>
      <c r="C52" s="18" t="s">
        <v>7</v>
      </c>
      <c r="D52" s="14">
        <v>39</v>
      </c>
      <c r="E52" s="7"/>
      <c r="F52" s="7">
        <f t="shared" si="1"/>
        <v>0</v>
      </c>
      <c r="G52" s="7">
        <f t="shared" si="6"/>
        <v>0</v>
      </c>
      <c r="H52" s="15" t="e">
        <f t="shared" si="5"/>
        <v>#DIV/0!</v>
      </c>
      <c r="I52" s="65"/>
    </row>
    <row r="53" spans="1:9" ht="25.5" x14ac:dyDescent="0.2">
      <c r="A53" s="11" t="s">
        <v>151</v>
      </c>
      <c r="B53" s="4" t="s">
        <v>69</v>
      </c>
      <c r="C53" s="18" t="s">
        <v>7</v>
      </c>
      <c r="D53" s="14">
        <v>150</v>
      </c>
      <c r="E53" s="7"/>
      <c r="F53" s="7">
        <f t="shared" si="1"/>
        <v>0</v>
      </c>
      <c r="G53" s="7">
        <f t="shared" si="6"/>
        <v>0</v>
      </c>
      <c r="H53" s="15" t="e">
        <f t="shared" si="5"/>
        <v>#DIV/0!</v>
      </c>
      <c r="I53" s="65"/>
    </row>
    <row r="54" spans="1:9" ht="28.5" customHeight="1" x14ac:dyDescent="0.2">
      <c r="A54" s="11" t="s">
        <v>152</v>
      </c>
      <c r="B54" s="13" t="s">
        <v>83</v>
      </c>
      <c r="C54" s="18" t="s">
        <v>82</v>
      </c>
      <c r="D54" s="14">
        <v>2</v>
      </c>
      <c r="E54" s="7"/>
      <c r="F54" s="7">
        <f t="shared" si="1"/>
        <v>0</v>
      </c>
      <c r="G54" s="7">
        <f t="shared" si="6"/>
        <v>0</v>
      </c>
      <c r="H54" s="15" t="e">
        <f t="shared" si="5"/>
        <v>#DIV/0!</v>
      </c>
      <c r="I54" s="65"/>
    </row>
    <row r="55" spans="1:9" x14ac:dyDescent="0.2">
      <c r="A55" s="11" t="s">
        <v>153</v>
      </c>
      <c r="B55" s="13" t="s">
        <v>87</v>
      </c>
      <c r="C55" s="18" t="s">
        <v>82</v>
      </c>
      <c r="D55" s="14">
        <v>4</v>
      </c>
      <c r="E55" s="7"/>
      <c r="F55" s="7">
        <f t="shared" si="1"/>
        <v>0</v>
      </c>
      <c r="G55" s="7">
        <f t="shared" si="6"/>
        <v>0</v>
      </c>
      <c r="H55" s="15" t="e">
        <f t="shared" si="5"/>
        <v>#DIV/0!</v>
      </c>
      <c r="I55" s="65"/>
    </row>
    <row r="56" spans="1:9" x14ac:dyDescent="0.2">
      <c r="A56" s="11" t="s">
        <v>154</v>
      </c>
      <c r="B56" s="13" t="s">
        <v>70</v>
      </c>
      <c r="C56" s="18" t="s">
        <v>82</v>
      </c>
      <c r="D56" s="14">
        <v>2</v>
      </c>
      <c r="E56" s="7"/>
      <c r="F56" s="7">
        <f t="shared" si="1"/>
        <v>0</v>
      </c>
      <c r="G56" s="7">
        <f t="shared" si="6"/>
        <v>0</v>
      </c>
      <c r="H56" s="15" t="e">
        <f t="shared" si="5"/>
        <v>#DIV/0!</v>
      </c>
      <c r="I56" s="65"/>
    </row>
    <row r="57" spans="1:9" ht="38.25" x14ac:dyDescent="0.2">
      <c r="A57" s="11" t="s">
        <v>155</v>
      </c>
      <c r="B57" s="13" t="s">
        <v>81</v>
      </c>
      <c r="C57" s="18" t="s">
        <v>85</v>
      </c>
      <c r="D57" s="14">
        <v>6</v>
      </c>
      <c r="E57" s="7"/>
      <c r="F57" s="7">
        <f t="shared" si="1"/>
        <v>0</v>
      </c>
      <c r="G57" s="7">
        <f t="shared" si="6"/>
        <v>0</v>
      </c>
      <c r="H57" s="15" t="e">
        <f t="shared" si="5"/>
        <v>#DIV/0!</v>
      </c>
      <c r="I57" s="65"/>
    </row>
    <row r="58" spans="1:9" x14ac:dyDescent="0.2">
      <c r="A58" s="29">
        <v>7</v>
      </c>
      <c r="B58" s="30" t="s">
        <v>54</v>
      </c>
      <c r="C58" s="36"/>
      <c r="D58" s="37"/>
      <c r="E58" s="38"/>
      <c r="F58" s="38"/>
      <c r="G58" s="33">
        <f>SUM(G59:G70)</f>
        <v>0</v>
      </c>
      <c r="H58" s="34" t="e">
        <f t="shared" si="5"/>
        <v>#DIV/0!</v>
      </c>
      <c r="I58" s="70"/>
    </row>
    <row r="59" spans="1:9" ht="25.5" x14ac:dyDescent="0.2">
      <c r="A59" s="12" t="s">
        <v>156</v>
      </c>
      <c r="B59" s="13" t="s">
        <v>53</v>
      </c>
      <c r="C59" s="18" t="s">
        <v>85</v>
      </c>
      <c r="D59" s="14">
        <v>30</v>
      </c>
      <c r="E59" s="7"/>
      <c r="F59" s="7">
        <f t="shared" si="1"/>
        <v>0</v>
      </c>
      <c r="G59" s="7">
        <f>ROUND(D59*F59,2)</f>
        <v>0</v>
      </c>
      <c r="H59" s="15" t="e">
        <f t="shared" si="5"/>
        <v>#DIV/0!</v>
      </c>
      <c r="I59" s="65"/>
    </row>
    <row r="60" spans="1:9" ht="25.5" x14ac:dyDescent="0.2">
      <c r="A60" s="12" t="s">
        <v>157</v>
      </c>
      <c r="B60" s="13" t="s">
        <v>55</v>
      </c>
      <c r="C60" s="18" t="s">
        <v>7</v>
      </c>
      <c r="D60" s="14">
        <v>74.510000000000005</v>
      </c>
      <c r="E60" s="7"/>
      <c r="F60" s="7">
        <f t="shared" si="1"/>
        <v>0</v>
      </c>
      <c r="G60" s="7">
        <f t="shared" ref="G60:G70" si="7">ROUND(D60*F60,2)</f>
        <v>0</v>
      </c>
      <c r="H60" s="15" t="e">
        <f t="shared" si="5"/>
        <v>#DIV/0!</v>
      </c>
      <c r="I60" s="65"/>
    </row>
    <row r="61" spans="1:9" ht="38.25" x14ac:dyDescent="0.2">
      <c r="A61" s="12" t="s">
        <v>158</v>
      </c>
      <c r="B61" s="13" t="s">
        <v>56</v>
      </c>
      <c r="C61" s="18" t="s">
        <v>199</v>
      </c>
      <c r="D61" s="14">
        <v>488.28</v>
      </c>
      <c r="E61" s="7"/>
      <c r="F61" s="7">
        <f t="shared" si="1"/>
        <v>0</v>
      </c>
      <c r="G61" s="7">
        <f t="shared" si="7"/>
        <v>0</v>
      </c>
      <c r="H61" s="15" t="e">
        <f t="shared" si="5"/>
        <v>#DIV/0!</v>
      </c>
      <c r="I61" s="65"/>
    </row>
    <row r="62" spans="1:9" ht="38.25" x14ac:dyDescent="0.2">
      <c r="A62" s="12" t="s">
        <v>159</v>
      </c>
      <c r="B62" s="13" t="s">
        <v>57</v>
      </c>
      <c r="C62" s="18" t="s">
        <v>199</v>
      </c>
      <c r="D62" s="14">
        <v>142.69999999999999</v>
      </c>
      <c r="E62" s="7"/>
      <c r="F62" s="7">
        <f t="shared" si="1"/>
        <v>0</v>
      </c>
      <c r="G62" s="7">
        <f t="shared" si="7"/>
        <v>0</v>
      </c>
      <c r="H62" s="15" t="e">
        <f t="shared" si="5"/>
        <v>#DIV/0!</v>
      </c>
      <c r="I62" s="65"/>
    </row>
    <row r="63" spans="1:9" ht="25.5" x14ac:dyDescent="0.2">
      <c r="A63" s="12" t="s">
        <v>160</v>
      </c>
      <c r="B63" s="13" t="s">
        <v>67</v>
      </c>
      <c r="C63" s="18" t="s">
        <v>199</v>
      </c>
      <c r="D63" s="14">
        <v>113.12</v>
      </c>
      <c r="E63" s="7"/>
      <c r="F63" s="7">
        <f t="shared" si="1"/>
        <v>0</v>
      </c>
      <c r="G63" s="7">
        <f t="shared" si="7"/>
        <v>0</v>
      </c>
      <c r="H63" s="15" t="e">
        <f t="shared" si="5"/>
        <v>#DIV/0!</v>
      </c>
      <c r="I63" s="65"/>
    </row>
    <row r="64" spans="1:9" ht="38.25" x14ac:dyDescent="0.2">
      <c r="A64" s="12" t="s">
        <v>161</v>
      </c>
      <c r="B64" s="13" t="s">
        <v>58</v>
      </c>
      <c r="C64" s="18" t="s">
        <v>7</v>
      </c>
      <c r="D64" s="14">
        <v>138.08000000000001</v>
      </c>
      <c r="E64" s="7"/>
      <c r="F64" s="7">
        <f t="shared" si="1"/>
        <v>0</v>
      </c>
      <c r="G64" s="7">
        <f t="shared" si="7"/>
        <v>0</v>
      </c>
      <c r="H64" s="15" t="e">
        <f t="shared" si="5"/>
        <v>#DIV/0!</v>
      </c>
      <c r="I64" s="65"/>
    </row>
    <row r="65" spans="1:9" ht="51" x14ac:dyDescent="0.2">
      <c r="A65" s="12" t="s">
        <v>162</v>
      </c>
      <c r="B65" s="13" t="s">
        <v>79</v>
      </c>
      <c r="C65" s="18" t="s">
        <v>10</v>
      </c>
      <c r="D65" s="14">
        <v>10.37</v>
      </c>
      <c r="E65" s="7"/>
      <c r="F65" s="7">
        <f t="shared" si="1"/>
        <v>0</v>
      </c>
      <c r="G65" s="7">
        <f t="shared" si="7"/>
        <v>0</v>
      </c>
      <c r="H65" s="15" t="e">
        <f t="shared" si="5"/>
        <v>#DIV/0!</v>
      </c>
      <c r="I65" s="65"/>
    </row>
    <row r="66" spans="1:9" ht="38.25" x14ac:dyDescent="0.2">
      <c r="A66" s="12" t="s">
        <v>163</v>
      </c>
      <c r="B66" s="4" t="s">
        <v>47</v>
      </c>
      <c r="C66" s="18" t="s">
        <v>7</v>
      </c>
      <c r="D66" s="14">
        <v>93</v>
      </c>
      <c r="E66" s="7"/>
      <c r="F66" s="7">
        <f t="shared" si="1"/>
        <v>0</v>
      </c>
      <c r="G66" s="7">
        <f t="shared" si="7"/>
        <v>0</v>
      </c>
      <c r="H66" s="15" t="e">
        <f t="shared" si="5"/>
        <v>#DIV/0!</v>
      </c>
      <c r="I66" s="65"/>
    </row>
    <row r="67" spans="1:9" x14ac:dyDescent="0.2">
      <c r="A67" s="12" t="s">
        <v>164</v>
      </c>
      <c r="B67" s="4" t="s">
        <v>48</v>
      </c>
      <c r="C67" s="18" t="s">
        <v>7</v>
      </c>
      <c r="D67" s="14">
        <v>93</v>
      </c>
      <c r="E67" s="7"/>
      <c r="F67" s="7">
        <f t="shared" si="1"/>
        <v>0</v>
      </c>
      <c r="G67" s="7">
        <f t="shared" si="7"/>
        <v>0</v>
      </c>
      <c r="H67" s="15" t="e">
        <f t="shared" si="5"/>
        <v>#DIV/0!</v>
      </c>
      <c r="I67" s="65"/>
    </row>
    <row r="68" spans="1:9" ht="25.5" x14ac:dyDescent="0.2">
      <c r="A68" s="12" t="s">
        <v>165</v>
      </c>
      <c r="B68" s="13" t="s">
        <v>59</v>
      </c>
      <c r="C68" s="18" t="s">
        <v>7</v>
      </c>
      <c r="D68" s="14">
        <v>93</v>
      </c>
      <c r="E68" s="7"/>
      <c r="F68" s="7">
        <f t="shared" si="1"/>
        <v>0</v>
      </c>
      <c r="G68" s="7">
        <f t="shared" si="7"/>
        <v>0</v>
      </c>
      <c r="H68" s="15" t="e">
        <f t="shared" si="5"/>
        <v>#DIV/0!</v>
      </c>
      <c r="I68" s="65"/>
    </row>
    <row r="69" spans="1:9" ht="25.5" x14ac:dyDescent="0.2">
      <c r="A69" s="12" t="s">
        <v>166</v>
      </c>
      <c r="B69" s="13" t="s">
        <v>60</v>
      </c>
      <c r="C69" s="18" t="s">
        <v>7</v>
      </c>
      <c r="D69" s="14">
        <v>8</v>
      </c>
      <c r="E69" s="7"/>
      <c r="F69" s="7">
        <f t="shared" si="1"/>
        <v>0</v>
      </c>
      <c r="G69" s="7">
        <f t="shared" si="7"/>
        <v>0</v>
      </c>
      <c r="H69" s="15" t="e">
        <f t="shared" si="5"/>
        <v>#DIV/0!</v>
      </c>
      <c r="I69" s="65"/>
    </row>
    <row r="70" spans="1:9" ht="25.5" x14ac:dyDescent="0.2">
      <c r="A70" s="12" t="s">
        <v>167</v>
      </c>
      <c r="B70" s="13" t="s">
        <v>61</v>
      </c>
      <c r="C70" s="18" t="s">
        <v>85</v>
      </c>
      <c r="D70" s="14">
        <v>71.36</v>
      </c>
      <c r="E70" s="7"/>
      <c r="F70" s="7">
        <f t="shared" si="1"/>
        <v>0</v>
      </c>
      <c r="G70" s="7">
        <f t="shared" si="7"/>
        <v>0</v>
      </c>
      <c r="H70" s="15" t="e">
        <f t="shared" si="5"/>
        <v>#DIV/0!</v>
      </c>
      <c r="I70" s="65"/>
    </row>
    <row r="71" spans="1:9" x14ac:dyDescent="0.2">
      <c r="A71" s="39">
        <v>8</v>
      </c>
      <c r="B71" s="30" t="s">
        <v>36</v>
      </c>
      <c r="C71" s="36"/>
      <c r="D71" s="37"/>
      <c r="E71" s="38"/>
      <c r="F71" s="38"/>
      <c r="G71" s="33">
        <f>SUM(G72:G73)</f>
        <v>0</v>
      </c>
      <c r="H71" s="34" t="e">
        <f t="shared" si="5"/>
        <v>#DIV/0!</v>
      </c>
      <c r="I71" s="70"/>
    </row>
    <row r="72" spans="1:9" ht="38.25" x14ac:dyDescent="0.2">
      <c r="A72" s="12" t="s">
        <v>168</v>
      </c>
      <c r="B72" s="13" t="s">
        <v>62</v>
      </c>
      <c r="C72" s="18" t="s">
        <v>7</v>
      </c>
      <c r="D72" s="14">
        <v>96</v>
      </c>
      <c r="E72" s="7"/>
      <c r="F72" s="7">
        <f t="shared" si="1"/>
        <v>0</v>
      </c>
      <c r="G72" s="7">
        <f>ROUND(D72*F72,2)</f>
        <v>0</v>
      </c>
      <c r="H72" s="15" t="e">
        <f t="shared" si="5"/>
        <v>#DIV/0!</v>
      </c>
      <c r="I72" s="65"/>
    </row>
    <row r="73" spans="1:9" ht="25.5" x14ac:dyDescent="0.2">
      <c r="A73" s="12" t="s">
        <v>169</v>
      </c>
      <c r="B73" s="13" t="s">
        <v>63</v>
      </c>
      <c r="C73" s="18" t="s">
        <v>7</v>
      </c>
      <c r="D73" s="14">
        <v>33</v>
      </c>
      <c r="E73" s="7"/>
      <c r="F73" s="7">
        <f t="shared" si="1"/>
        <v>0</v>
      </c>
      <c r="G73" s="7">
        <f>ROUND(D73*F73,2)</f>
        <v>0</v>
      </c>
      <c r="H73" s="15" t="e">
        <f t="shared" si="5"/>
        <v>#DIV/0!</v>
      </c>
      <c r="I73" s="65"/>
    </row>
    <row r="74" spans="1:9" x14ac:dyDescent="0.2">
      <c r="A74" s="29">
        <v>9</v>
      </c>
      <c r="B74" s="30" t="s">
        <v>37</v>
      </c>
      <c r="C74" s="31"/>
      <c r="D74" s="32"/>
      <c r="E74" s="30"/>
      <c r="F74" s="30"/>
      <c r="G74" s="33">
        <f>SUM(G75:G91)</f>
        <v>0</v>
      </c>
      <c r="H74" s="34" t="e">
        <f t="shared" si="5"/>
        <v>#DIV/0!</v>
      </c>
      <c r="I74" s="70"/>
    </row>
    <row r="75" spans="1:9" ht="51" x14ac:dyDescent="0.2">
      <c r="A75" s="11" t="s">
        <v>170</v>
      </c>
      <c r="B75" s="4" t="s">
        <v>38</v>
      </c>
      <c r="C75" s="19" t="s">
        <v>85</v>
      </c>
      <c r="D75" s="14">
        <v>1900.55</v>
      </c>
      <c r="E75" s="7"/>
      <c r="F75" s="7">
        <f t="shared" si="1"/>
        <v>0</v>
      </c>
      <c r="G75" s="7">
        <f t="shared" ref="G75:G90" si="8">ROUND(D75*F75,2)</f>
        <v>0</v>
      </c>
      <c r="H75" s="15" t="e">
        <f t="shared" ref="H75:H99" si="9">G75/$G$104</f>
        <v>#DIV/0!</v>
      </c>
      <c r="I75" s="65"/>
    </row>
    <row r="76" spans="1:9" ht="25.5" x14ac:dyDescent="0.2">
      <c r="A76" s="11"/>
      <c r="B76" s="4" t="s">
        <v>189</v>
      </c>
      <c r="C76" s="19" t="s">
        <v>85</v>
      </c>
      <c r="D76" s="14">
        <v>93</v>
      </c>
      <c r="E76" s="101"/>
      <c r="F76" s="7">
        <f t="shared" si="1"/>
        <v>0</v>
      </c>
      <c r="G76" s="7">
        <f t="shared" ref="G76" si="10">ROUND(D76*F76,2)</f>
        <v>0</v>
      </c>
      <c r="H76" s="15" t="e">
        <f t="shared" si="9"/>
        <v>#DIV/0!</v>
      </c>
      <c r="I76" s="65"/>
    </row>
    <row r="77" spans="1:9" x14ac:dyDescent="0.2">
      <c r="A77" s="11"/>
      <c r="B77" s="93" t="s">
        <v>188</v>
      </c>
      <c r="C77" s="19" t="s">
        <v>82</v>
      </c>
      <c r="D77" s="14">
        <v>2</v>
      </c>
      <c r="E77" s="8"/>
      <c r="F77" s="7">
        <f t="shared" si="1"/>
        <v>0</v>
      </c>
      <c r="G77" s="7">
        <f t="shared" si="8"/>
        <v>0</v>
      </c>
      <c r="H77" s="15" t="e">
        <f t="shared" si="9"/>
        <v>#DIV/0!</v>
      </c>
      <c r="I77" s="65"/>
    </row>
    <row r="78" spans="1:9" ht="39" thickBot="1" x14ac:dyDescent="0.25">
      <c r="A78" s="11" t="s">
        <v>171</v>
      </c>
      <c r="B78" s="13" t="s">
        <v>39</v>
      </c>
      <c r="C78" s="18" t="s">
        <v>85</v>
      </c>
      <c r="D78" s="14">
        <v>95.5</v>
      </c>
      <c r="E78" s="7"/>
      <c r="F78" s="7">
        <f t="shared" si="1"/>
        <v>0</v>
      </c>
      <c r="G78" s="9">
        <f t="shared" si="8"/>
        <v>0</v>
      </c>
      <c r="H78" s="15" t="e">
        <f t="shared" si="9"/>
        <v>#DIV/0!</v>
      </c>
      <c r="I78" s="65"/>
    </row>
    <row r="79" spans="1:9" ht="15" thickBot="1" x14ac:dyDescent="0.25">
      <c r="A79" s="11"/>
      <c r="B79" s="105" t="s">
        <v>190</v>
      </c>
      <c r="C79" s="18" t="s">
        <v>82</v>
      </c>
      <c r="D79" s="14">
        <v>5</v>
      </c>
      <c r="E79" s="7"/>
      <c r="F79" s="7">
        <f t="shared" ref="F79:F99" si="11">ROUND(E79*(1+$H$7),2)</f>
        <v>0</v>
      </c>
      <c r="G79" s="9">
        <f t="shared" ref="G79" si="12">ROUND(D79*F79,2)</f>
        <v>0</v>
      </c>
      <c r="H79" s="15" t="e">
        <f t="shared" si="9"/>
        <v>#DIV/0!</v>
      </c>
      <c r="I79" s="65"/>
    </row>
    <row r="80" spans="1:9" ht="24" x14ac:dyDescent="0.2">
      <c r="A80" s="11"/>
      <c r="B80" s="106" t="s">
        <v>191</v>
      </c>
      <c r="C80" s="18" t="s">
        <v>82</v>
      </c>
      <c r="D80" s="14">
        <v>2</v>
      </c>
      <c r="E80" s="7"/>
      <c r="F80" s="7">
        <f t="shared" si="11"/>
        <v>0</v>
      </c>
      <c r="G80" s="9">
        <f t="shared" ref="G80" si="13">ROUND(D80*F80,2)</f>
        <v>0</v>
      </c>
      <c r="H80" s="15" t="e">
        <f t="shared" si="9"/>
        <v>#DIV/0!</v>
      </c>
      <c r="I80" s="65"/>
    </row>
    <row r="81" spans="1:9" ht="48" x14ac:dyDescent="0.2">
      <c r="A81" s="11"/>
      <c r="B81" s="106" t="s">
        <v>192</v>
      </c>
      <c r="C81" s="12" t="s">
        <v>85</v>
      </c>
      <c r="D81" s="14">
        <v>5.6</v>
      </c>
      <c r="E81" s="103"/>
      <c r="F81" s="7">
        <f t="shared" si="11"/>
        <v>0</v>
      </c>
      <c r="G81" s="9">
        <f t="shared" ref="G81:G83" si="14">ROUND(D81*F81,2)</f>
        <v>0</v>
      </c>
      <c r="H81" s="15" t="e">
        <f t="shared" si="9"/>
        <v>#DIV/0!</v>
      </c>
      <c r="I81" s="65"/>
    </row>
    <row r="82" spans="1:9" ht="27.75" customHeight="1" thickBot="1" x14ac:dyDescent="0.25">
      <c r="A82" s="11"/>
      <c r="B82" s="106" t="s">
        <v>193</v>
      </c>
      <c r="C82" s="18" t="s">
        <v>82</v>
      </c>
      <c r="D82" s="14">
        <v>8</v>
      </c>
      <c r="E82" s="7"/>
      <c r="F82" s="7">
        <f t="shared" si="11"/>
        <v>0</v>
      </c>
      <c r="G82" s="9">
        <f t="shared" si="14"/>
        <v>0</v>
      </c>
      <c r="H82" s="15" t="e">
        <f t="shared" si="9"/>
        <v>#DIV/0!</v>
      </c>
      <c r="I82" s="65"/>
    </row>
    <row r="83" spans="1:9" ht="15" thickBot="1" x14ac:dyDescent="0.25">
      <c r="A83" s="11"/>
      <c r="B83" s="102" t="s">
        <v>194</v>
      </c>
      <c r="C83" s="18" t="s">
        <v>82</v>
      </c>
      <c r="D83" s="14">
        <v>32</v>
      </c>
      <c r="E83" s="7"/>
      <c r="F83" s="7">
        <f t="shared" si="11"/>
        <v>0</v>
      </c>
      <c r="G83" s="9">
        <f t="shared" si="14"/>
        <v>0</v>
      </c>
      <c r="H83" s="15" t="e">
        <f t="shared" si="9"/>
        <v>#DIV/0!</v>
      </c>
      <c r="I83" s="65"/>
    </row>
    <row r="84" spans="1:9" x14ac:dyDescent="0.2">
      <c r="A84" s="11"/>
      <c r="B84" s="104" t="s">
        <v>195</v>
      </c>
      <c r="C84" s="18" t="s">
        <v>199</v>
      </c>
      <c r="D84" s="14">
        <v>2.5</v>
      </c>
      <c r="E84" s="7"/>
      <c r="F84" s="7">
        <f t="shared" si="11"/>
        <v>0</v>
      </c>
      <c r="G84" s="9">
        <f t="shared" ref="G84" si="15">ROUND(D84*F84,2)</f>
        <v>0</v>
      </c>
      <c r="H84" s="15" t="e">
        <f t="shared" si="9"/>
        <v>#DIV/0!</v>
      </c>
      <c r="I84" s="65"/>
    </row>
    <row r="85" spans="1:9" x14ac:dyDescent="0.2">
      <c r="A85" s="11"/>
      <c r="B85" s="104" t="s">
        <v>196</v>
      </c>
      <c r="C85" s="18" t="s">
        <v>82</v>
      </c>
      <c r="D85" s="14">
        <v>26</v>
      </c>
      <c r="E85" s="7"/>
      <c r="F85" s="7">
        <f t="shared" si="11"/>
        <v>0</v>
      </c>
      <c r="G85" s="9">
        <f t="shared" ref="G85" si="16">ROUND(D85*F85,2)</f>
        <v>0</v>
      </c>
      <c r="H85" s="15" t="e">
        <f t="shared" si="9"/>
        <v>#DIV/0!</v>
      </c>
      <c r="I85" s="65"/>
    </row>
    <row r="86" spans="1:9" ht="24" x14ac:dyDescent="0.2">
      <c r="A86" s="11"/>
      <c r="B86" s="106" t="s">
        <v>197</v>
      </c>
      <c r="C86" s="18" t="s">
        <v>82</v>
      </c>
      <c r="D86" s="14">
        <v>208</v>
      </c>
      <c r="E86" s="7"/>
      <c r="F86" s="7">
        <f t="shared" si="11"/>
        <v>0</v>
      </c>
      <c r="G86" s="9">
        <f t="shared" ref="G86" si="17">ROUND(D86*F86,2)</f>
        <v>0</v>
      </c>
      <c r="H86" s="15" t="e">
        <f t="shared" si="9"/>
        <v>#DIV/0!</v>
      </c>
      <c r="I86" s="65"/>
    </row>
    <row r="87" spans="1:9" x14ac:dyDescent="0.2">
      <c r="A87" s="11" t="s">
        <v>172</v>
      </c>
      <c r="B87" s="13" t="s">
        <v>40</v>
      </c>
      <c r="C87" s="18" t="s">
        <v>82</v>
      </c>
      <c r="D87" s="14">
        <v>1</v>
      </c>
      <c r="E87" s="7"/>
      <c r="F87" s="7">
        <f t="shared" si="11"/>
        <v>0</v>
      </c>
      <c r="G87" s="9">
        <f t="shared" si="8"/>
        <v>0</v>
      </c>
      <c r="H87" s="15" t="e">
        <f t="shared" si="9"/>
        <v>#DIV/0!</v>
      </c>
      <c r="I87" s="65"/>
    </row>
    <row r="88" spans="1:9" x14ac:dyDescent="0.2">
      <c r="A88" s="11" t="s">
        <v>173</v>
      </c>
      <c r="B88" s="13" t="s">
        <v>41</v>
      </c>
      <c r="C88" s="18" t="s">
        <v>82</v>
      </c>
      <c r="D88" s="14">
        <v>6</v>
      </c>
      <c r="E88" s="7"/>
      <c r="F88" s="7">
        <f t="shared" si="11"/>
        <v>0</v>
      </c>
      <c r="G88" s="9">
        <f t="shared" si="8"/>
        <v>0</v>
      </c>
      <c r="H88" s="15" t="e">
        <f t="shared" si="9"/>
        <v>#DIV/0!</v>
      </c>
      <c r="I88" s="65"/>
    </row>
    <row r="89" spans="1:9" x14ac:dyDescent="0.2">
      <c r="A89" s="11" t="s">
        <v>174</v>
      </c>
      <c r="B89" s="13" t="s">
        <v>42</v>
      </c>
      <c r="C89" s="18" t="s">
        <v>82</v>
      </c>
      <c r="D89" s="14">
        <v>4</v>
      </c>
      <c r="E89" s="7"/>
      <c r="F89" s="7">
        <f t="shared" si="11"/>
        <v>0</v>
      </c>
      <c r="G89" s="9">
        <f t="shared" si="8"/>
        <v>0</v>
      </c>
      <c r="H89" s="15" t="e">
        <f t="shared" si="9"/>
        <v>#DIV/0!</v>
      </c>
      <c r="I89" s="65"/>
    </row>
    <row r="90" spans="1:9" x14ac:dyDescent="0.2">
      <c r="A90" s="11" t="s">
        <v>175</v>
      </c>
      <c r="B90" s="13" t="s">
        <v>43</v>
      </c>
      <c r="C90" s="18" t="s">
        <v>82</v>
      </c>
      <c r="D90" s="14">
        <v>5</v>
      </c>
      <c r="E90" s="7"/>
      <c r="F90" s="7">
        <f t="shared" si="11"/>
        <v>0</v>
      </c>
      <c r="G90" s="9">
        <f t="shared" si="8"/>
        <v>0</v>
      </c>
      <c r="H90" s="15" t="e">
        <f t="shared" si="9"/>
        <v>#DIV/0!</v>
      </c>
      <c r="I90" s="65"/>
    </row>
    <row r="91" spans="1:9" x14ac:dyDescent="0.2">
      <c r="A91" s="11" t="s">
        <v>176</v>
      </c>
      <c r="B91" s="13" t="s">
        <v>44</v>
      </c>
      <c r="C91" s="18" t="s">
        <v>82</v>
      </c>
      <c r="D91" s="20">
        <v>5</v>
      </c>
      <c r="E91" s="9"/>
      <c r="F91" s="7">
        <f t="shared" si="11"/>
        <v>0</v>
      </c>
      <c r="G91" s="9">
        <f>ROUND(D91*F91,2)</f>
        <v>0</v>
      </c>
      <c r="H91" s="15" t="e">
        <f t="shared" si="9"/>
        <v>#DIV/0!</v>
      </c>
      <c r="I91" s="65"/>
    </row>
    <row r="92" spans="1:9" x14ac:dyDescent="0.2">
      <c r="A92" s="29">
        <v>10</v>
      </c>
      <c r="B92" s="30" t="s">
        <v>12</v>
      </c>
      <c r="C92" s="31"/>
      <c r="D92" s="32"/>
      <c r="E92" s="30"/>
      <c r="F92" s="30"/>
      <c r="G92" s="33">
        <f>SUM(G93:G95,G96)</f>
        <v>0</v>
      </c>
      <c r="H92" s="34" t="e">
        <f t="shared" si="9"/>
        <v>#DIV/0!</v>
      </c>
      <c r="I92" s="70"/>
    </row>
    <row r="93" spans="1:9" ht="38.25" x14ac:dyDescent="0.2">
      <c r="A93" s="11" t="s">
        <v>177</v>
      </c>
      <c r="B93" s="4" t="s">
        <v>13</v>
      </c>
      <c r="C93" s="19" t="s">
        <v>82</v>
      </c>
      <c r="D93" s="14">
        <v>39</v>
      </c>
      <c r="E93" s="7"/>
      <c r="F93" s="7">
        <f t="shared" si="11"/>
        <v>0</v>
      </c>
      <c r="G93" s="7">
        <f>ROUND(D93*F93,2)</f>
        <v>0</v>
      </c>
      <c r="H93" s="15" t="e">
        <f t="shared" si="9"/>
        <v>#DIV/0!</v>
      </c>
      <c r="I93" s="65"/>
    </row>
    <row r="94" spans="1:9" ht="25.5" x14ac:dyDescent="0.2">
      <c r="A94" s="11" t="s">
        <v>178</v>
      </c>
      <c r="B94" s="13" t="s">
        <v>14</v>
      </c>
      <c r="C94" s="18" t="s">
        <v>85</v>
      </c>
      <c r="D94" s="20">
        <v>22.9</v>
      </c>
      <c r="E94" s="7"/>
      <c r="F94" s="7">
        <f t="shared" si="11"/>
        <v>0</v>
      </c>
      <c r="G94" s="7">
        <f t="shared" ref="G94:G95" si="18">ROUND(D94*F94,2)</f>
        <v>0</v>
      </c>
      <c r="H94" s="15" t="e">
        <f t="shared" si="9"/>
        <v>#DIV/0!</v>
      </c>
      <c r="I94" s="65"/>
    </row>
    <row r="95" spans="1:9" ht="38.25" x14ac:dyDescent="0.2">
      <c r="A95" s="11" t="s">
        <v>179</v>
      </c>
      <c r="B95" s="13" t="s">
        <v>32</v>
      </c>
      <c r="C95" s="18" t="s">
        <v>82</v>
      </c>
      <c r="D95" s="20">
        <v>39</v>
      </c>
      <c r="E95" s="7"/>
      <c r="F95" s="7">
        <f t="shared" si="11"/>
        <v>0</v>
      </c>
      <c r="G95" s="7">
        <f t="shared" si="18"/>
        <v>0</v>
      </c>
      <c r="H95" s="15" t="e">
        <f t="shared" si="9"/>
        <v>#DIV/0!</v>
      </c>
      <c r="I95" s="65"/>
    </row>
    <row r="96" spans="1:9" ht="25.5" x14ac:dyDescent="0.2">
      <c r="A96" s="11" t="s">
        <v>201</v>
      </c>
      <c r="B96" s="4" t="s">
        <v>15</v>
      </c>
      <c r="C96" s="19" t="s">
        <v>85</v>
      </c>
      <c r="D96" s="14">
        <v>2796</v>
      </c>
      <c r="E96" s="7"/>
      <c r="F96" s="7">
        <f t="shared" si="11"/>
        <v>0</v>
      </c>
      <c r="G96" s="7">
        <f>ROUND(D96*F96,2)</f>
        <v>0</v>
      </c>
      <c r="H96" s="15" t="e">
        <f t="shared" si="9"/>
        <v>#DIV/0!</v>
      </c>
      <c r="I96" s="65"/>
    </row>
    <row r="97" spans="1:9" x14ac:dyDescent="0.2">
      <c r="A97" s="29">
        <v>11</v>
      </c>
      <c r="B97" s="30" t="s">
        <v>186</v>
      </c>
      <c r="C97" s="31"/>
      <c r="D97" s="32"/>
      <c r="E97" s="30"/>
      <c r="F97" s="30"/>
      <c r="G97" s="33">
        <f>SUM(G98:G99)</f>
        <v>0</v>
      </c>
      <c r="H97" s="34" t="e">
        <f t="shared" si="9"/>
        <v>#DIV/0!</v>
      </c>
      <c r="I97" s="70"/>
    </row>
    <row r="98" spans="1:9" ht="51" x14ac:dyDescent="0.2">
      <c r="A98" s="11" t="s">
        <v>180</v>
      </c>
      <c r="B98" s="4" t="s">
        <v>17</v>
      </c>
      <c r="C98" s="19" t="s">
        <v>10</v>
      </c>
      <c r="D98" s="14">
        <f>29.01+96.01</f>
        <v>125.02000000000001</v>
      </c>
      <c r="E98" s="7"/>
      <c r="F98" s="7">
        <f t="shared" si="11"/>
        <v>0</v>
      </c>
      <c r="G98" s="7">
        <f t="shared" ref="G98:G99" si="19">ROUND(D98*F98,2)</f>
        <v>0</v>
      </c>
      <c r="H98" s="15" t="e">
        <f t="shared" si="9"/>
        <v>#DIV/0!</v>
      </c>
      <c r="I98" s="65"/>
    </row>
    <row r="99" spans="1:9" ht="25.5" x14ac:dyDescent="0.2">
      <c r="A99" s="11" t="s">
        <v>202</v>
      </c>
      <c r="B99" s="4" t="s">
        <v>18</v>
      </c>
      <c r="C99" s="19" t="s">
        <v>200</v>
      </c>
      <c r="D99" s="17">
        <v>2750.44</v>
      </c>
      <c r="E99" s="7"/>
      <c r="F99" s="7">
        <f t="shared" si="11"/>
        <v>0</v>
      </c>
      <c r="G99" s="7">
        <f t="shared" si="19"/>
        <v>0</v>
      </c>
      <c r="H99" s="15" t="e">
        <f t="shared" si="9"/>
        <v>#DIV/0!</v>
      </c>
      <c r="I99" s="65"/>
    </row>
    <row r="100" spans="1:9" x14ac:dyDescent="0.2">
      <c r="A100" s="40"/>
      <c r="B100" s="41"/>
      <c r="C100" s="42"/>
      <c r="D100" s="43"/>
      <c r="E100" s="44"/>
      <c r="F100" s="45"/>
      <c r="G100" s="45"/>
      <c r="H100" s="46"/>
      <c r="I100" s="71"/>
    </row>
    <row r="101" spans="1:9" x14ac:dyDescent="0.2">
      <c r="A101" s="40"/>
      <c r="B101" s="40"/>
      <c r="C101" s="42"/>
      <c r="D101" s="40"/>
      <c r="E101" s="40"/>
      <c r="F101" s="40"/>
      <c r="G101" s="40"/>
      <c r="H101" s="40"/>
      <c r="I101" s="72"/>
    </row>
    <row r="102" spans="1:9" x14ac:dyDescent="0.2">
      <c r="A102" s="116"/>
      <c r="B102" s="41"/>
      <c r="C102" s="47"/>
      <c r="D102" s="126" t="s">
        <v>19</v>
      </c>
      <c r="E102" s="127"/>
      <c r="G102" s="123">
        <f>SUM(D13*E13,D12*E12,D14*E14,D16*E16,D17*E17,D19*E19,D20*E20,D21*E21,D22*E22,D93*E93,D94*E94,D95*E95,D96*E96,D23*E23,D98*E98,D99*E99,D26*E26,D27*E27,D29*E29,D30*E30,D31*E31,D32*E32,D33*E33,D34*E34,D35*E35,D36*E36,D37*E37,D38*E38,D39*E39,D40*E40,D41*E41,D42*E42,D43*E43,D44*E44,D46*E46,D47*E47,D48*E48,D49*E49,D50*E50,D51*E51,D52*E52,D53*E53,D54*E54,D55*E55,D56*E56,D57*E57,D59*E59,D60*E60,D61*E61,D62*E62,D63*E63,D64*E64,D65*E65,D66*E66,D67*E67,D68*E68,D69*E69,D70*E70,D72*E72,D73*E73,D75*E75,D77*E77,D78*E78,D79*E79,D80*E80,D81*E81,D82*E82,D83*E83,D84*E84,D85*E85,D86*E86,D87*E87,D88*E88,D89*E89,D90*E90,D91*E91)</f>
        <v>0</v>
      </c>
      <c r="H102" s="123"/>
      <c r="I102" s="73"/>
    </row>
    <row r="103" spans="1:9" x14ac:dyDescent="0.2">
      <c r="A103" s="116"/>
      <c r="B103" s="41"/>
      <c r="C103" s="47"/>
      <c r="D103" s="126" t="s">
        <v>20</v>
      </c>
      <c r="E103" s="127"/>
      <c r="F103" s="123">
        <f>G104-G102</f>
        <v>0</v>
      </c>
      <c r="G103" s="123"/>
      <c r="H103" s="123"/>
      <c r="I103" s="73"/>
    </row>
    <row r="104" spans="1:9" x14ac:dyDescent="0.2">
      <c r="A104" s="116"/>
      <c r="B104" s="25" t="s">
        <v>73</v>
      </c>
      <c r="C104" s="47"/>
      <c r="D104" s="126" t="s">
        <v>21</v>
      </c>
      <c r="E104" s="127"/>
      <c r="G104" s="123">
        <f>SUM(G11,G15,G18,G92,G97,G24)</f>
        <v>0</v>
      </c>
      <c r="H104" s="123"/>
      <c r="I104" s="73"/>
    </row>
    <row r="105" spans="1:9" x14ac:dyDescent="0.2">
      <c r="A105" s="48"/>
      <c r="B105" s="49"/>
      <c r="C105" s="47"/>
      <c r="D105" s="48"/>
      <c r="E105" s="48"/>
      <c r="F105" s="48"/>
      <c r="G105" s="48"/>
      <c r="H105" s="48"/>
      <c r="I105" s="74"/>
    </row>
    <row r="106" spans="1:9" x14ac:dyDescent="0.2">
      <c r="A106" s="48"/>
      <c r="B106" s="50" t="s">
        <v>74</v>
      </c>
      <c r="C106" s="47"/>
      <c r="D106" s="48"/>
      <c r="E106" s="48"/>
      <c r="F106" s="48"/>
      <c r="G106" s="48"/>
      <c r="H106" s="48"/>
      <c r="I106" s="74"/>
    </row>
    <row r="107" spans="1:9" x14ac:dyDescent="0.2">
      <c r="A107" s="48"/>
      <c r="B107" s="10" t="s">
        <v>203</v>
      </c>
      <c r="C107" s="47"/>
      <c r="D107" s="48"/>
      <c r="E107" s="48"/>
      <c r="F107" s="48"/>
      <c r="G107" s="48"/>
      <c r="H107" s="48"/>
      <c r="I107" s="74"/>
    </row>
    <row r="108" spans="1:9" x14ac:dyDescent="0.2">
      <c r="A108" s="48"/>
      <c r="B108" s="10"/>
      <c r="C108" s="47"/>
      <c r="D108" s="48"/>
      <c r="E108" s="48"/>
      <c r="F108" s="48"/>
      <c r="G108" s="48"/>
      <c r="H108" s="48"/>
      <c r="I108" s="74"/>
    </row>
    <row r="109" spans="1:9" x14ac:dyDescent="0.2">
      <c r="A109" s="48"/>
      <c r="B109" s="48"/>
      <c r="C109" s="47"/>
      <c r="D109" s="48"/>
      <c r="E109" s="48"/>
      <c r="F109" s="48"/>
      <c r="G109" s="48"/>
      <c r="H109" s="48"/>
      <c r="I109" s="74"/>
    </row>
  </sheetData>
  <autoFilter ref="A9:H99" xr:uid="{47B4E6C1-62D8-4770-9562-D1BBEB1E647A}"/>
  <mergeCells count="17">
    <mergeCell ref="G104:H104"/>
    <mergeCell ref="B10:H10"/>
    <mergeCell ref="C1:D1"/>
    <mergeCell ref="E1:F1"/>
    <mergeCell ref="G1:H1"/>
    <mergeCell ref="D104:E104"/>
    <mergeCell ref="A8:H8"/>
    <mergeCell ref="D102:E102"/>
    <mergeCell ref="D103:E103"/>
    <mergeCell ref="F103:H103"/>
    <mergeCell ref="G102:H102"/>
    <mergeCell ref="K1:K8"/>
    <mergeCell ref="L1:L8"/>
    <mergeCell ref="N1:N8"/>
    <mergeCell ref="O1:O8"/>
    <mergeCell ref="P1:P8"/>
    <mergeCell ref="M1:M8"/>
  </mergeCells>
  <pageMargins left="0.51181102362204722" right="0.51181102362204722" top="0.78740157480314965" bottom="0.59055118110236227" header="0.31496062992125984" footer="0.31496062992125984"/>
  <pageSetup paperSize="9" scale="51" orientation="portrait" r:id="rId1"/>
  <ignoredErrors>
    <ignoredError sqref="B9:H9 A108 A101 B20:C20 A103 A102 A104 C11:F11 C18:E18 A105 B21:C22 B19:C19 C108:H108 C104:E104 C105:H105 G101:H101 B101:E101 B103:E103 B102:E10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3391A-E547-4B66-8305-61F89679E59B}">
  <sheetPr>
    <pageSetUpPr fitToPage="1"/>
  </sheetPr>
  <dimension ref="B1:M68"/>
  <sheetViews>
    <sheetView topLeftCell="A6" zoomScale="85" zoomScaleNormal="85" workbookViewId="0">
      <selection activeCell="E8" sqref="E8"/>
    </sheetView>
  </sheetViews>
  <sheetFormatPr defaultRowHeight="14.25" x14ac:dyDescent="0.2"/>
  <cols>
    <col min="1" max="1" width="2.5" customWidth="1"/>
    <col min="2" max="2" width="20" bestFit="1" customWidth="1"/>
    <col min="3" max="3" width="60" bestFit="1" customWidth="1"/>
    <col min="4" max="10" width="11.125" customWidth="1"/>
    <col min="11" max="11" width="3.375" customWidth="1"/>
    <col min="12" max="12" width="12" style="62" bestFit="1" customWidth="1"/>
    <col min="13" max="31" width="12" bestFit="1" customWidth="1"/>
  </cols>
  <sheetData>
    <row r="1" spans="2:13" ht="15" thickBot="1" x14ac:dyDescent="0.25"/>
    <row r="2" spans="2:13" ht="15" x14ac:dyDescent="0.2">
      <c r="B2" s="145" t="s">
        <v>181</v>
      </c>
      <c r="C2" s="146"/>
      <c r="D2" s="78"/>
      <c r="E2" s="78"/>
      <c r="F2" s="78"/>
      <c r="G2" s="78"/>
      <c r="H2" s="78"/>
      <c r="I2" s="78"/>
      <c r="J2" s="79"/>
    </row>
    <row r="3" spans="2:13" ht="15" x14ac:dyDescent="0.25">
      <c r="B3" s="147" t="s">
        <v>183</v>
      </c>
      <c r="C3" s="148"/>
      <c r="J3" s="80"/>
    </row>
    <row r="4" spans="2:13" ht="15" x14ac:dyDescent="0.2">
      <c r="B4" s="149" t="s">
        <v>182</v>
      </c>
      <c r="C4" s="150"/>
      <c r="D4" s="111"/>
      <c r="E4" s="156"/>
      <c r="F4" s="156"/>
      <c r="G4" s="156"/>
      <c r="H4" s="156"/>
      <c r="J4" s="80"/>
    </row>
    <row r="5" spans="2:13" ht="204" customHeight="1" x14ac:dyDescent="0.2">
      <c r="B5" s="157"/>
      <c r="C5" s="158"/>
      <c r="D5" s="81"/>
      <c r="E5" s="87" t="s">
        <v>117</v>
      </c>
      <c r="F5" s="87" t="s">
        <v>185</v>
      </c>
      <c r="G5" s="87" t="s">
        <v>184</v>
      </c>
      <c r="H5" s="87" t="s">
        <v>118</v>
      </c>
      <c r="I5" s="87" t="s">
        <v>119</v>
      </c>
      <c r="J5" s="88" t="s">
        <v>120</v>
      </c>
    </row>
    <row r="6" spans="2:13" ht="15.75" thickBot="1" x14ac:dyDescent="0.3">
      <c r="B6" s="151" t="s">
        <v>88</v>
      </c>
      <c r="C6" s="137"/>
      <c r="D6" s="137"/>
      <c r="E6" s="137"/>
      <c r="F6" s="137"/>
      <c r="G6" s="137"/>
      <c r="H6" s="137"/>
      <c r="J6" s="80"/>
    </row>
    <row r="7" spans="2:13" ht="30.75" thickBot="1" x14ac:dyDescent="0.25">
      <c r="B7" s="95" t="s">
        <v>0</v>
      </c>
      <c r="C7" s="96" t="s">
        <v>1</v>
      </c>
      <c r="D7" s="97" t="s">
        <v>89</v>
      </c>
      <c r="E7" s="97" t="s">
        <v>90</v>
      </c>
      <c r="F7" s="98" t="s">
        <v>91</v>
      </c>
      <c r="G7" s="97" t="s">
        <v>92</v>
      </c>
      <c r="H7" s="98" t="s">
        <v>93</v>
      </c>
      <c r="I7" s="97" t="s">
        <v>94</v>
      </c>
      <c r="J7" s="99" t="s">
        <v>95</v>
      </c>
    </row>
    <row r="8" spans="2:13" ht="21" customHeight="1" x14ac:dyDescent="0.2">
      <c r="B8" s="152" t="s">
        <v>4</v>
      </c>
      <c r="C8" s="154" t="str">
        <f>'ORÇAMENTO SINTÉTICO'!B11</f>
        <v>SERVIÇOS PRELIMINARES</v>
      </c>
      <c r="D8" s="113">
        <f>SUM(E8:J8)</f>
        <v>1</v>
      </c>
      <c r="E8" s="114">
        <v>5.4300000000000001E-2</v>
      </c>
      <c r="F8" s="114">
        <v>1.6899999999999998E-2</v>
      </c>
      <c r="G8" s="114">
        <v>1.6899999999999998E-2</v>
      </c>
      <c r="H8" s="114">
        <v>0.3654</v>
      </c>
      <c r="I8" s="114">
        <v>0.27339999999999998</v>
      </c>
      <c r="J8" s="115">
        <v>0.27310000000000001</v>
      </c>
      <c r="L8" s="63">
        <f>ROUND(SUM(E8:J8),2)</f>
        <v>1</v>
      </c>
    </row>
    <row r="9" spans="2:13" ht="21" customHeight="1" x14ac:dyDescent="0.2">
      <c r="B9" s="153"/>
      <c r="C9" s="155"/>
      <c r="D9" s="58">
        <f>'ORÇAMENTO SINTÉTICO'!G11</f>
        <v>0</v>
      </c>
      <c r="E9" s="61">
        <f>$D$9*E8</f>
        <v>0</v>
      </c>
      <c r="F9" s="61">
        <f t="shared" ref="F9:I9" si="0">ROUND($D$9*F8,2)</f>
        <v>0</v>
      </c>
      <c r="G9" s="61">
        <f t="shared" si="0"/>
        <v>0</v>
      </c>
      <c r="H9" s="61">
        <f t="shared" si="0"/>
        <v>0</v>
      </c>
      <c r="I9" s="61">
        <f t="shared" si="0"/>
        <v>0</v>
      </c>
      <c r="J9" s="83">
        <f>$D$9*J8</f>
        <v>0</v>
      </c>
      <c r="L9" s="62">
        <f>ROUND(SUM(E9:J9),2)</f>
        <v>0</v>
      </c>
      <c r="M9" t="str">
        <f t="shared" ref="M9:M10" si="1">IF(L9=D9,"OK")</f>
        <v>OK</v>
      </c>
    </row>
    <row r="10" spans="2:13" ht="21" customHeight="1" x14ac:dyDescent="0.2">
      <c r="B10" s="143" t="s">
        <v>105</v>
      </c>
      <c r="C10" s="140" t="str">
        <f>'ORÇAMENTO SINTÉTICO'!B15</f>
        <v>SERVIÇOS TÉCNICOS</v>
      </c>
      <c r="D10" s="59">
        <f>SUM(E10:J10)</f>
        <v>0.99999999999999989</v>
      </c>
      <c r="E10" s="57">
        <v>0.16669999999999999</v>
      </c>
      <c r="F10" s="57">
        <v>0.16669999999999999</v>
      </c>
      <c r="G10" s="57">
        <v>0.16669999999999999</v>
      </c>
      <c r="H10" s="57">
        <v>0.16669999999999999</v>
      </c>
      <c r="I10" s="57">
        <v>0.1666</v>
      </c>
      <c r="J10" s="82">
        <v>0.1666</v>
      </c>
      <c r="L10" s="63">
        <f>SUM(E10:J10)</f>
        <v>0.99999999999999989</v>
      </c>
      <c r="M10" t="str">
        <f t="shared" si="1"/>
        <v>OK</v>
      </c>
    </row>
    <row r="11" spans="2:13" ht="21" customHeight="1" x14ac:dyDescent="0.2">
      <c r="B11" s="144"/>
      <c r="C11" s="140"/>
      <c r="D11" s="60">
        <f>'ORÇAMENTO SINTÉTICO'!G15</f>
        <v>0</v>
      </c>
      <c r="E11" s="61">
        <f>$D$11*E10</f>
        <v>0</v>
      </c>
      <c r="F11" s="61">
        <f>$D$11*F10</f>
        <v>0</v>
      </c>
      <c r="G11" s="61">
        <f t="shared" ref="G11:J11" si="2">$D$11*G10</f>
        <v>0</v>
      </c>
      <c r="H11" s="61">
        <f t="shared" si="2"/>
        <v>0</v>
      </c>
      <c r="I11" s="61">
        <f t="shared" si="2"/>
        <v>0</v>
      </c>
      <c r="J11" s="83">
        <f t="shared" si="2"/>
        <v>0</v>
      </c>
      <c r="L11" s="62">
        <f t="shared" ref="L11:L28" si="3">SUM(E11:J11)</f>
        <v>0</v>
      </c>
      <c r="M11" t="str">
        <f>IF(L11=D11,"OK")</f>
        <v>OK</v>
      </c>
    </row>
    <row r="12" spans="2:13" ht="21" customHeight="1" x14ac:dyDescent="0.2">
      <c r="B12" s="143" t="s">
        <v>106</v>
      </c>
      <c r="C12" s="140" t="str">
        <f>'ORÇAMENTO SINTÉTICO'!B18</f>
        <v>ESCAVAÇÃO, PROTEÇÃO, PREPARO DE FUNDO E REATERRO DE VALAS</v>
      </c>
      <c r="D12" s="59">
        <f t="shared" ref="D12" si="4">SUM(E12:J12)</f>
        <v>1</v>
      </c>
      <c r="E12" s="57">
        <v>0</v>
      </c>
      <c r="F12" s="57">
        <v>0</v>
      </c>
      <c r="G12" s="57">
        <v>0</v>
      </c>
      <c r="H12" s="57">
        <v>0.24790000000000001</v>
      </c>
      <c r="I12" s="57">
        <v>0.4284</v>
      </c>
      <c r="J12" s="82">
        <v>0.32369999999999999</v>
      </c>
      <c r="L12" s="63">
        <f t="shared" si="3"/>
        <v>1</v>
      </c>
      <c r="M12" t="str">
        <f t="shared" ref="M12:M29" si="5">IF(L12=D12,"OK")</f>
        <v>OK</v>
      </c>
    </row>
    <row r="13" spans="2:13" ht="21" customHeight="1" x14ac:dyDescent="0.2">
      <c r="B13" s="144"/>
      <c r="C13" s="140"/>
      <c r="D13" s="60">
        <f>'ORÇAMENTO SINTÉTICO'!G18</f>
        <v>0</v>
      </c>
      <c r="E13" s="61">
        <f>$D$13*E12</f>
        <v>0</v>
      </c>
      <c r="F13" s="61">
        <f t="shared" ref="F13:J13" si="6">$D$13*F12</f>
        <v>0</v>
      </c>
      <c r="G13" s="61">
        <f t="shared" si="6"/>
        <v>0</v>
      </c>
      <c r="H13" s="61">
        <f t="shared" si="6"/>
        <v>0</v>
      </c>
      <c r="I13" s="61">
        <f t="shared" si="6"/>
        <v>0</v>
      </c>
      <c r="J13" s="83">
        <f t="shared" si="6"/>
        <v>0</v>
      </c>
      <c r="L13" s="62">
        <f>ROUND(SUM(E13:J13),2)</f>
        <v>0</v>
      </c>
      <c r="M13" t="str">
        <f t="shared" si="5"/>
        <v>OK</v>
      </c>
    </row>
    <row r="14" spans="2:13" ht="21" customHeight="1" x14ac:dyDescent="0.2">
      <c r="B14" s="139" t="s">
        <v>107</v>
      </c>
      <c r="C14" s="140" t="str">
        <f>'ORÇAMENTO SINTÉTICO'!B25</f>
        <v>EQUIPAMENTOS/INSTALAÇÃO</v>
      </c>
      <c r="D14" s="59">
        <f t="shared" ref="D14" si="7">SUM(E14:J14)</f>
        <v>1</v>
      </c>
      <c r="E14" s="57">
        <v>0</v>
      </c>
      <c r="F14" s="57">
        <v>1</v>
      </c>
      <c r="G14" s="57">
        <v>0</v>
      </c>
      <c r="H14" s="57">
        <v>0</v>
      </c>
      <c r="I14" s="57">
        <v>0</v>
      </c>
      <c r="J14" s="82">
        <v>0</v>
      </c>
      <c r="L14" s="63">
        <f t="shared" si="3"/>
        <v>1</v>
      </c>
      <c r="M14" t="str">
        <f t="shared" si="5"/>
        <v>OK</v>
      </c>
    </row>
    <row r="15" spans="2:13" ht="21" customHeight="1" x14ac:dyDescent="0.2">
      <c r="B15" s="139"/>
      <c r="C15" s="140"/>
      <c r="D15" s="60">
        <f>'ORÇAMENTO SINTÉTICO'!G25</f>
        <v>0</v>
      </c>
      <c r="E15" s="61">
        <f>$D$15*E14</f>
        <v>0</v>
      </c>
      <c r="F15" s="61">
        <f t="shared" ref="F15:J15" si="8">$D$15*F14</f>
        <v>0</v>
      </c>
      <c r="G15" s="61">
        <f t="shared" si="8"/>
        <v>0</v>
      </c>
      <c r="H15" s="61">
        <f t="shared" si="8"/>
        <v>0</v>
      </c>
      <c r="I15" s="61">
        <f t="shared" si="8"/>
        <v>0</v>
      </c>
      <c r="J15" s="83">
        <f t="shared" si="8"/>
        <v>0</v>
      </c>
      <c r="L15" s="62">
        <f t="shared" si="3"/>
        <v>0</v>
      </c>
      <c r="M15" t="str">
        <f t="shared" si="5"/>
        <v>OK</v>
      </c>
    </row>
    <row r="16" spans="2:13" ht="21" customHeight="1" x14ac:dyDescent="0.2">
      <c r="B16" s="139" t="s">
        <v>108</v>
      </c>
      <c r="C16" s="140" t="str">
        <f>'ORÇAMENTO SINTÉTICO'!B28</f>
        <v>GERADOR E ABRIGO GERADOR COM ALVENARIA ESTRUTURA 3,00 X 3,05</v>
      </c>
      <c r="D16" s="59">
        <f t="shared" ref="D16" si="9">SUM(E16:J16)</f>
        <v>1</v>
      </c>
      <c r="E16" s="57">
        <v>0</v>
      </c>
      <c r="F16" s="57">
        <v>0</v>
      </c>
      <c r="G16" s="57">
        <v>1</v>
      </c>
      <c r="H16" s="57">
        <v>0</v>
      </c>
      <c r="I16" s="57">
        <v>0</v>
      </c>
      <c r="J16" s="82">
        <v>0</v>
      </c>
      <c r="L16" s="63">
        <f t="shared" si="3"/>
        <v>1</v>
      </c>
      <c r="M16" t="str">
        <f t="shared" si="5"/>
        <v>OK</v>
      </c>
    </row>
    <row r="17" spans="2:13" ht="21" customHeight="1" x14ac:dyDescent="0.2">
      <c r="B17" s="139"/>
      <c r="C17" s="140"/>
      <c r="D17" s="60">
        <f>'ORÇAMENTO SINTÉTICO'!G28</f>
        <v>0</v>
      </c>
      <c r="E17" s="61">
        <f>$D$17*E16</f>
        <v>0</v>
      </c>
      <c r="F17" s="61">
        <f t="shared" ref="F17:J17" si="10">$D$17*F16</f>
        <v>0</v>
      </c>
      <c r="G17" s="61">
        <f t="shared" si="10"/>
        <v>0</v>
      </c>
      <c r="H17" s="61">
        <f t="shared" si="10"/>
        <v>0</v>
      </c>
      <c r="I17" s="61">
        <f t="shared" si="10"/>
        <v>0</v>
      </c>
      <c r="J17" s="83">
        <f t="shared" si="10"/>
        <v>0</v>
      </c>
      <c r="L17" s="62">
        <f t="shared" si="3"/>
        <v>0</v>
      </c>
      <c r="M17" t="str">
        <f t="shared" si="5"/>
        <v>OK</v>
      </c>
    </row>
    <row r="18" spans="2:13" ht="21" customHeight="1" x14ac:dyDescent="0.2">
      <c r="B18" s="139" t="s">
        <v>109</v>
      </c>
      <c r="C18" s="140" t="str">
        <f>'ORÇAMENTO SINTÉTICO'!B45</f>
        <v>POÇO PULMÃO DE CONCRETO - 6,00m X 6,50m H=2,88m</v>
      </c>
      <c r="D18" s="59">
        <f t="shared" ref="D18" si="11">SUM(E18:J18)</f>
        <v>1</v>
      </c>
      <c r="E18" s="57">
        <v>0</v>
      </c>
      <c r="F18" s="57">
        <v>0</v>
      </c>
      <c r="G18" s="57">
        <v>1</v>
      </c>
      <c r="H18" s="57">
        <v>0</v>
      </c>
      <c r="I18" s="57">
        <v>0</v>
      </c>
      <c r="J18" s="82">
        <v>0</v>
      </c>
      <c r="L18" s="63">
        <f t="shared" si="3"/>
        <v>1</v>
      </c>
      <c r="M18" t="str">
        <f t="shared" si="5"/>
        <v>OK</v>
      </c>
    </row>
    <row r="19" spans="2:13" ht="21" customHeight="1" x14ac:dyDescent="0.2">
      <c r="B19" s="139"/>
      <c r="C19" s="140"/>
      <c r="D19" s="60">
        <f>'ORÇAMENTO SINTÉTICO'!G45</f>
        <v>0</v>
      </c>
      <c r="E19" s="61">
        <f>$D$19*E18</f>
        <v>0</v>
      </c>
      <c r="F19" s="61">
        <f t="shared" ref="F19:J19" si="12">$D$19*F18</f>
        <v>0</v>
      </c>
      <c r="G19" s="61">
        <f t="shared" si="12"/>
        <v>0</v>
      </c>
      <c r="H19" s="61">
        <f t="shared" si="12"/>
        <v>0</v>
      </c>
      <c r="I19" s="61">
        <f t="shared" si="12"/>
        <v>0</v>
      </c>
      <c r="J19" s="83">
        <f t="shared" si="12"/>
        <v>0</v>
      </c>
      <c r="L19" s="62">
        <f t="shared" si="3"/>
        <v>0</v>
      </c>
      <c r="M19" t="str">
        <f t="shared" si="5"/>
        <v>OK</v>
      </c>
    </row>
    <row r="20" spans="2:13" ht="21" customHeight="1" x14ac:dyDescent="0.2">
      <c r="B20" s="139" t="s">
        <v>110</v>
      </c>
      <c r="C20" s="140" t="str">
        <f>'ORÇAMENTO SINTÉTICO'!B58</f>
        <v>FECHAMENTO EM MURO DE ALVENARIA ESTRUTURAL - H=2,35</v>
      </c>
      <c r="D20" s="59">
        <f t="shared" ref="D20" si="13">SUM(E20:J20)</f>
        <v>1</v>
      </c>
      <c r="E20" s="57">
        <v>0</v>
      </c>
      <c r="F20" s="57">
        <v>0</v>
      </c>
      <c r="G20" s="57">
        <v>1</v>
      </c>
      <c r="H20" s="57">
        <v>0</v>
      </c>
      <c r="I20" s="57">
        <v>0</v>
      </c>
      <c r="J20" s="82">
        <v>0</v>
      </c>
      <c r="L20" s="63">
        <f t="shared" si="3"/>
        <v>1</v>
      </c>
      <c r="M20" t="str">
        <f t="shared" si="5"/>
        <v>OK</v>
      </c>
    </row>
    <row r="21" spans="2:13" ht="21" customHeight="1" x14ac:dyDescent="0.2">
      <c r="B21" s="139"/>
      <c r="C21" s="140"/>
      <c r="D21" s="60">
        <f>'ORÇAMENTO SINTÉTICO'!G58</f>
        <v>0</v>
      </c>
      <c r="E21" s="61">
        <f>$D$21*E20</f>
        <v>0</v>
      </c>
      <c r="F21" s="61">
        <f t="shared" ref="F21:J21" si="14">$D$21*F20</f>
        <v>0</v>
      </c>
      <c r="G21" s="61">
        <f t="shared" si="14"/>
        <v>0</v>
      </c>
      <c r="H21" s="61">
        <f t="shared" si="14"/>
        <v>0</v>
      </c>
      <c r="I21" s="61">
        <f t="shared" si="14"/>
        <v>0</v>
      </c>
      <c r="J21" s="83">
        <f t="shared" si="14"/>
        <v>0</v>
      </c>
      <c r="L21" s="62">
        <f t="shared" si="3"/>
        <v>0</v>
      </c>
      <c r="M21" t="str">
        <f t="shared" si="5"/>
        <v>OK</v>
      </c>
    </row>
    <row r="22" spans="2:13" ht="21" customHeight="1" x14ac:dyDescent="0.2">
      <c r="B22" s="139" t="s">
        <v>111</v>
      </c>
      <c r="C22" s="140" t="str">
        <f>'ORÇAMENTO SINTÉTICO'!B71</f>
        <v>INFRAESTRUTURA</v>
      </c>
      <c r="D22" s="59">
        <f t="shared" ref="D22" si="15">SUM(E22:J22)</f>
        <v>1</v>
      </c>
      <c r="E22" s="57">
        <v>0</v>
      </c>
      <c r="F22" s="57">
        <v>0</v>
      </c>
      <c r="G22" s="57">
        <v>1</v>
      </c>
      <c r="H22" s="57">
        <v>0</v>
      </c>
      <c r="I22" s="57">
        <v>0</v>
      </c>
      <c r="J22" s="82">
        <v>0</v>
      </c>
      <c r="L22" s="63">
        <f t="shared" si="3"/>
        <v>1</v>
      </c>
      <c r="M22" t="str">
        <f t="shared" si="5"/>
        <v>OK</v>
      </c>
    </row>
    <row r="23" spans="2:13" ht="21" customHeight="1" x14ac:dyDescent="0.2">
      <c r="B23" s="139"/>
      <c r="C23" s="140"/>
      <c r="D23" s="60">
        <f>'ORÇAMENTO SINTÉTICO'!G71</f>
        <v>0</v>
      </c>
      <c r="E23" s="61">
        <f>$D$23*E22</f>
        <v>0</v>
      </c>
      <c r="F23" s="61">
        <f t="shared" ref="F23:J23" si="16">$D$23*F22</f>
        <v>0</v>
      </c>
      <c r="G23" s="61">
        <f t="shared" si="16"/>
        <v>0</v>
      </c>
      <c r="H23" s="61">
        <f t="shared" si="16"/>
        <v>0</v>
      </c>
      <c r="I23" s="61">
        <f t="shared" si="16"/>
        <v>0</v>
      </c>
      <c r="J23" s="83">
        <f t="shared" si="16"/>
        <v>0</v>
      </c>
      <c r="L23" s="62">
        <f t="shared" si="3"/>
        <v>0</v>
      </c>
      <c r="M23" t="str">
        <f t="shared" si="5"/>
        <v>OK</v>
      </c>
    </row>
    <row r="24" spans="2:13" ht="21" customHeight="1" x14ac:dyDescent="0.2">
      <c r="B24" s="139" t="s">
        <v>112</v>
      </c>
      <c r="C24" s="140" t="str">
        <f>'ORÇAMENTO SINTÉTICO'!B74</f>
        <v>TUBULAÇÃO DE RECALQUE E ACESSÓRIOS</v>
      </c>
      <c r="D24" s="59">
        <f t="shared" ref="D24" si="17">SUM(E24:J24)</f>
        <v>1</v>
      </c>
      <c r="E24" s="57">
        <v>0</v>
      </c>
      <c r="F24" s="57">
        <v>0</v>
      </c>
      <c r="G24" s="57">
        <v>0</v>
      </c>
      <c r="H24" s="57">
        <v>1</v>
      </c>
      <c r="I24" s="57">
        <v>0</v>
      </c>
      <c r="J24" s="82">
        <v>0</v>
      </c>
      <c r="L24" s="63">
        <f t="shared" si="3"/>
        <v>1</v>
      </c>
      <c r="M24" t="str">
        <f t="shared" si="5"/>
        <v>OK</v>
      </c>
    </row>
    <row r="25" spans="2:13" ht="21" customHeight="1" x14ac:dyDescent="0.2">
      <c r="B25" s="139"/>
      <c r="C25" s="140"/>
      <c r="D25" s="60">
        <f>'ORÇAMENTO SINTÉTICO'!G74</f>
        <v>0</v>
      </c>
      <c r="E25" s="61">
        <f>$D$25*E24</f>
        <v>0</v>
      </c>
      <c r="F25" s="61">
        <f t="shared" ref="F25:J25" si="18">$D$25*F24</f>
        <v>0</v>
      </c>
      <c r="G25" s="61">
        <f t="shared" si="18"/>
        <v>0</v>
      </c>
      <c r="H25" s="61">
        <f t="shared" si="18"/>
        <v>0</v>
      </c>
      <c r="I25" s="61">
        <f t="shared" si="18"/>
        <v>0</v>
      </c>
      <c r="J25" s="83">
        <f t="shared" si="18"/>
        <v>0</v>
      </c>
      <c r="L25" s="62">
        <f t="shared" si="3"/>
        <v>0</v>
      </c>
      <c r="M25" t="str">
        <f t="shared" si="5"/>
        <v>OK</v>
      </c>
    </row>
    <row r="26" spans="2:13" ht="21" customHeight="1" x14ac:dyDescent="0.2">
      <c r="B26" s="139" t="s">
        <v>113</v>
      </c>
      <c r="C26" s="140" t="str">
        <f>'ORÇAMENTO SINTÉTICO'!B92</f>
        <v>REDE COLETORA DE ESGOTO</v>
      </c>
      <c r="D26" s="59">
        <f t="shared" ref="D26" si="19">SUM(E26:J26)</f>
        <v>1</v>
      </c>
      <c r="E26" s="57"/>
      <c r="F26" s="57"/>
      <c r="G26" s="57"/>
      <c r="H26" s="57"/>
      <c r="I26" s="57">
        <v>0.53610000000000002</v>
      </c>
      <c r="J26" s="82">
        <v>0.46389999999999998</v>
      </c>
      <c r="L26" s="63">
        <f t="shared" si="3"/>
        <v>1</v>
      </c>
      <c r="M26" t="str">
        <f t="shared" si="5"/>
        <v>OK</v>
      </c>
    </row>
    <row r="27" spans="2:13" ht="21" customHeight="1" x14ac:dyDescent="0.2">
      <c r="B27" s="139"/>
      <c r="C27" s="140"/>
      <c r="D27" s="60">
        <f>'ORÇAMENTO SINTÉTICO'!G92</f>
        <v>0</v>
      </c>
      <c r="E27" s="61">
        <f>$D$27*E26</f>
        <v>0</v>
      </c>
      <c r="F27" s="61">
        <f t="shared" ref="F27:J27" si="20">$D$27*F26</f>
        <v>0</v>
      </c>
      <c r="G27" s="61">
        <f t="shared" si="20"/>
        <v>0</v>
      </c>
      <c r="H27" s="61">
        <f t="shared" si="20"/>
        <v>0</v>
      </c>
      <c r="I27" s="61">
        <f t="shared" si="20"/>
        <v>0</v>
      </c>
      <c r="J27" s="83">
        <f t="shared" si="20"/>
        <v>0</v>
      </c>
      <c r="L27" s="62">
        <f>ROUND(SUM(E27:J27),2)</f>
        <v>0</v>
      </c>
      <c r="M27" t="str">
        <f t="shared" si="5"/>
        <v>OK</v>
      </c>
    </row>
    <row r="28" spans="2:13" ht="21" customHeight="1" x14ac:dyDescent="0.2">
      <c r="B28" s="139" t="s">
        <v>114</v>
      </c>
      <c r="C28" s="140" t="str">
        <f>'ORÇAMENTO SINTÉTICO'!B97</f>
        <v xml:space="preserve"> RETIRADA DE MATERIAL E BOTA-FORA</v>
      </c>
      <c r="D28" s="59">
        <f t="shared" ref="D28" si="21">SUM(E28:J28)</f>
        <v>1</v>
      </c>
      <c r="E28" s="57"/>
      <c r="F28" s="57"/>
      <c r="G28" s="57"/>
      <c r="H28" s="57"/>
      <c r="I28" s="57"/>
      <c r="J28" s="82">
        <v>1</v>
      </c>
      <c r="L28" s="63">
        <f t="shared" si="3"/>
        <v>1</v>
      </c>
      <c r="M28" t="str">
        <f t="shared" si="5"/>
        <v>OK</v>
      </c>
    </row>
    <row r="29" spans="2:13" ht="21" customHeight="1" thickBot="1" x14ac:dyDescent="0.25">
      <c r="B29" s="141"/>
      <c r="C29" s="142"/>
      <c r="D29" s="84">
        <f>'ORÇAMENTO SINTÉTICO'!G97</f>
        <v>0</v>
      </c>
      <c r="E29" s="85">
        <f>$D$29*E28</f>
        <v>0</v>
      </c>
      <c r="F29" s="85">
        <f t="shared" ref="F29:J29" si="22">$D$29*F28</f>
        <v>0</v>
      </c>
      <c r="G29" s="85">
        <f t="shared" si="22"/>
        <v>0</v>
      </c>
      <c r="H29" s="85">
        <f t="shared" si="22"/>
        <v>0</v>
      </c>
      <c r="I29" s="85">
        <f t="shared" si="22"/>
        <v>0</v>
      </c>
      <c r="J29" s="86">
        <f t="shared" si="22"/>
        <v>0</v>
      </c>
      <c r="L29" s="62">
        <f>SUM(E29:J29)</f>
        <v>0</v>
      </c>
      <c r="M29" t="str">
        <f t="shared" si="5"/>
        <v>OK</v>
      </c>
    </row>
    <row r="30" spans="2:13" ht="13.5" customHeight="1" x14ac:dyDescent="0.2">
      <c r="B30" s="54"/>
      <c r="C30" s="54"/>
      <c r="D30" s="75">
        <f>D9+D11+D13+D15+D17+D19+D21+D23+D25+D27+D29</f>
        <v>0</v>
      </c>
      <c r="E30" s="56"/>
      <c r="F30" s="56"/>
      <c r="G30" s="56"/>
      <c r="H30" s="56"/>
      <c r="I30" s="56"/>
      <c r="J30" s="56"/>
    </row>
    <row r="31" spans="2:13" ht="13.5" customHeight="1" x14ac:dyDescent="0.2">
      <c r="B31" s="54"/>
      <c r="C31" s="54"/>
      <c r="D31" s="55"/>
      <c r="E31" s="56"/>
      <c r="F31" s="56"/>
      <c r="G31" s="56"/>
      <c r="H31" s="56"/>
      <c r="I31" s="56"/>
      <c r="J31" s="56"/>
    </row>
    <row r="32" spans="2:13" x14ac:dyDescent="0.2">
      <c r="B32" s="134" t="s">
        <v>97</v>
      </c>
      <c r="C32" s="134"/>
      <c r="D32" s="135"/>
      <c r="E32" s="76" t="e">
        <f>E33/$D$30</f>
        <v>#DIV/0!</v>
      </c>
      <c r="F32" s="76" t="e">
        <f t="shared" ref="F32:J32" si="23">F33/$D$30</f>
        <v>#DIV/0!</v>
      </c>
      <c r="G32" s="76" t="e">
        <f t="shared" si="23"/>
        <v>#DIV/0!</v>
      </c>
      <c r="H32" s="76" t="e">
        <f t="shared" si="23"/>
        <v>#DIV/0!</v>
      </c>
      <c r="I32" s="76" t="e">
        <f t="shared" si="23"/>
        <v>#DIV/0!</v>
      </c>
      <c r="J32" s="76" t="e">
        <f t="shared" si="23"/>
        <v>#DIV/0!</v>
      </c>
    </row>
    <row r="33" spans="2:12" x14ac:dyDescent="0.2">
      <c r="B33" s="134" t="s">
        <v>98</v>
      </c>
      <c r="C33" s="134"/>
      <c r="D33" s="135"/>
      <c r="E33" s="77">
        <f t="shared" ref="E33:J33" si="24">E9+E11+E13+E15+E17+E19+E21+E23+E25+E27+E29</f>
        <v>0</v>
      </c>
      <c r="F33" s="77">
        <f t="shared" si="24"/>
        <v>0</v>
      </c>
      <c r="G33" s="77">
        <f t="shared" si="24"/>
        <v>0</v>
      </c>
      <c r="H33" s="77">
        <f t="shared" si="24"/>
        <v>0</v>
      </c>
      <c r="I33" s="77">
        <f t="shared" si="24"/>
        <v>0</v>
      </c>
      <c r="J33" s="77">
        <f t="shared" si="24"/>
        <v>0</v>
      </c>
    </row>
    <row r="34" spans="2:12" ht="14.25" customHeight="1" x14ac:dyDescent="0.2">
      <c r="B34" s="134" t="s">
        <v>99</v>
      </c>
      <c r="C34" s="134"/>
      <c r="D34" s="135"/>
      <c r="E34" s="76" t="e">
        <f>E32</f>
        <v>#DIV/0!</v>
      </c>
      <c r="F34" s="76" t="e">
        <f>E34+F32</f>
        <v>#DIV/0!</v>
      </c>
      <c r="G34" s="76" t="e">
        <f>F34+G32</f>
        <v>#DIV/0!</v>
      </c>
      <c r="H34" s="76" t="e">
        <f t="shared" ref="H34:J34" si="25">G34+H32</f>
        <v>#DIV/0!</v>
      </c>
      <c r="I34" s="76" t="e">
        <f t="shared" si="25"/>
        <v>#DIV/0!</v>
      </c>
      <c r="J34" s="76" t="e">
        <f t="shared" si="25"/>
        <v>#DIV/0!</v>
      </c>
    </row>
    <row r="35" spans="2:12" x14ac:dyDescent="0.2">
      <c r="B35" s="134" t="s">
        <v>100</v>
      </c>
      <c r="C35" s="134"/>
      <c r="D35" s="135"/>
      <c r="E35" s="77">
        <f>E33</f>
        <v>0</v>
      </c>
      <c r="F35" s="77">
        <f>E35+F33</f>
        <v>0</v>
      </c>
      <c r="G35" s="77">
        <f t="shared" ref="G35:J35" si="26">F35+G33</f>
        <v>0</v>
      </c>
      <c r="H35" s="77">
        <f t="shared" si="26"/>
        <v>0</v>
      </c>
      <c r="I35" s="77">
        <f>H35+I33</f>
        <v>0</v>
      </c>
      <c r="J35" s="77">
        <f t="shared" si="26"/>
        <v>0</v>
      </c>
    </row>
    <row r="36" spans="2:12" x14ac:dyDescent="0.2">
      <c r="B36" s="1"/>
      <c r="C36" s="1"/>
      <c r="D36" s="1"/>
      <c r="E36" s="1"/>
      <c r="F36" s="1"/>
      <c r="G36" s="1"/>
      <c r="H36" s="1"/>
    </row>
    <row r="37" spans="2:12" ht="60" customHeight="1" x14ac:dyDescent="0.2">
      <c r="B37" s="94"/>
      <c r="C37" s="94"/>
      <c r="D37" s="94"/>
      <c r="E37" s="94"/>
      <c r="F37" s="94"/>
      <c r="G37" s="94"/>
      <c r="H37" s="94"/>
    </row>
    <row r="38" spans="2:12" ht="69.95" customHeight="1" x14ac:dyDescent="0.2">
      <c r="B38" s="136"/>
      <c r="C38" s="137"/>
      <c r="D38" s="137"/>
      <c r="E38" s="137"/>
      <c r="F38" s="137"/>
      <c r="G38" s="137"/>
      <c r="H38" s="137"/>
    </row>
    <row r="41" spans="2:12" ht="15" x14ac:dyDescent="0.2">
      <c r="B41" s="91"/>
      <c r="C41" s="92"/>
      <c r="D41" s="91"/>
      <c r="I41" s="138"/>
      <c r="J41" s="133"/>
      <c r="K41" s="133"/>
      <c r="L41" s="131"/>
    </row>
    <row r="42" spans="2:12" ht="15" x14ac:dyDescent="0.2">
      <c r="B42" s="91"/>
      <c r="C42" s="92"/>
      <c r="D42" s="91"/>
      <c r="I42" s="138"/>
      <c r="J42" s="133"/>
      <c r="K42" s="133"/>
      <c r="L42" s="131"/>
    </row>
    <row r="43" spans="2:12" ht="15" x14ac:dyDescent="0.2">
      <c r="B43" s="92"/>
      <c r="C43" s="92"/>
      <c r="D43" s="91"/>
      <c r="I43" s="138"/>
      <c r="J43" s="133"/>
      <c r="K43" s="133"/>
      <c r="L43" s="131"/>
    </row>
    <row r="44" spans="2:12" x14ac:dyDescent="0.2">
      <c r="I44" s="138"/>
      <c r="J44" s="133"/>
      <c r="K44" s="133"/>
      <c r="L44" s="131"/>
    </row>
    <row r="45" spans="2:12" x14ac:dyDescent="0.2">
      <c r="I45" s="138"/>
      <c r="J45" s="133"/>
      <c r="K45" s="133"/>
      <c r="L45" s="131"/>
    </row>
    <row r="46" spans="2:12" x14ac:dyDescent="0.2">
      <c r="I46" s="138"/>
      <c r="J46" s="133"/>
      <c r="K46" s="133"/>
      <c r="L46" s="131"/>
    </row>
    <row r="47" spans="2:12" x14ac:dyDescent="0.2">
      <c r="I47" s="138"/>
      <c r="J47" s="133"/>
      <c r="K47" s="133"/>
      <c r="L47" s="131"/>
    </row>
    <row r="48" spans="2:12" x14ac:dyDescent="0.2">
      <c r="I48" s="138"/>
      <c r="J48" s="133"/>
      <c r="K48" s="133"/>
      <c r="L48" s="131"/>
    </row>
    <row r="49" spans="2:12" x14ac:dyDescent="0.2">
      <c r="I49" s="138"/>
      <c r="J49" s="133"/>
      <c r="K49" s="133"/>
      <c r="L49" s="131"/>
    </row>
    <row r="50" spans="2:12" x14ac:dyDescent="0.2">
      <c r="I50" s="138"/>
      <c r="J50" s="133"/>
      <c r="K50" s="133"/>
      <c r="L50" s="131"/>
    </row>
    <row r="51" spans="2:12" x14ac:dyDescent="0.2">
      <c r="I51" s="138"/>
      <c r="J51" s="133"/>
      <c r="K51" s="133"/>
      <c r="L51" s="131"/>
    </row>
    <row r="52" spans="2:12" x14ac:dyDescent="0.2">
      <c r="B52" s="112"/>
      <c r="C52" s="132"/>
      <c r="D52" s="132"/>
      <c r="E52" s="132"/>
      <c r="F52" s="132"/>
      <c r="G52" s="132"/>
      <c r="H52" s="132"/>
      <c r="I52" s="93"/>
      <c r="J52" s="93"/>
    </row>
    <row r="53" spans="2:12" x14ac:dyDescent="0.2">
      <c r="B53" s="89"/>
      <c r="C53" s="130"/>
      <c r="D53" s="130"/>
      <c r="E53" s="130"/>
      <c r="F53" s="130"/>
      <c r="G53" s="130"/>
      <c r="H53" s="130"/>
      <c r="I53" s="89"/>
      <c r="J53" s="89"/>
      <c r="K53" s="89"/>
      <c r="L53" s="90"/>
    </row>
    <row r="54" spans="2:12" x14ac:dyDescent="0.2">
      <c r="B54" s="89"/>
      <c r="C54" s="130"/>
      <c r="D54" s="130"/>
      <c r="E54" s="130"/>
      <c r="F54" s="130"/>
      <c r="G54" s="130"/>
      <c r="H54" s="130"/>
      <c r="I54" s="89"/>
      <c r="J54" s="89"/>
      <c r="K54" s="89"/>
      <c r="L54" s="90"/>
    </row>
    <row r="55" spans="2:12" x14ac:dyDescent="0.2">
      <c r="B55" s="89"/>
      <c r="C55" s="130"/>
      <c r="D55" s="130"/>
      <c r="E55" s="130"/>
      <c r="F55" s="130"/>
      <c r="G55" s="130"/>
      <c r="H55" s="130"/>
      <c r="I55" s="89"/>
      <c r="J55" s="89"/>
      <c r="K55" s="89"/>
      <c r="L55" s="90"/>
    </row>
    <row r="56" spans="2:12" x14ac:dyDescent="0.2">
      <c r="B56" s="89"/>
      <c r="C56" s="130"/>
      <c r="D56" s="130"/>
      <c r="E56" s="130"/>
      <c r="F56" s="130"/>
      <c r="G56" s="130"/>
      <c r="H56" s="130"/>
      <c r="I56" s="89"/>
      <c r="J56" s="89"/>
      <c r="K56" s="89"/>
      <c r="L56" s="90"/>
    </row>
    <row r="57" spans="2:12" x14ac:dyDescent="0.2">
      <c r="B57" s="89"/>
      <c r="C57" s="130"/>
      <c r="D57" s="130"/>
      <c r="E57" s="130"/>
      <c r="F57" s="130"/>
      <c r="G57" s="130"/>
      <c r="H57" s="130"/>
      <c r="I57" s="89"/>
      <c r="J57" s="89"/>
      <c r="K57" s="89"/>
      <c r="L57" s="90"/>
    </row>
    <row r="58" spans="2:12" x14ac:dyDescent="0.2">
      <c r="B58" s="89"/>
      <c r="C58" s="130"/>
      <c r="D58" s="130"/>
      <c r="E58" s="130"/>
      <c r="F58" s="130"/>
      <c r="G58" s="130"/>
      <c r="H58" s="130"/>
      <c r="I58" s="89"/>
      <c r="J58" s="89"/>
      <c r="K58" s="89"/>
      <c r="L58" s="90"/>
    </row>
    <row r="59" spans="2:12" x14ac:dyDescent="0.2">
      <c r="B59" s="89"/>
      <c r="C59" s="130"/>
      <c r="D59" s="130"/>
      <c r="E59" s="130"/>
      <c r="F59" s="130"/>
      <c r="G59" s="130"/>
      <c r="H59" s="130"/>
      <c r="I59" s="89"/>
      <c r="J59" s="89"/>
      <c r="K59" s="89"/>
      <c r="L59" s="90"/>
    </row>
    <row r="60" spans="2:12" x14ac:dyDescent="0.2">
      <c r="B60" s="89"/>
      <c r="C60" s="130"/>
      <c r="D60" s="130"/>
      <c r="E60" s="130"/>
      <c r="F60" s="130"/>
      <c r="G60" s="130"/>
      <c r="H60" s="130"/>
      <c r="I60" s="89"/>
      <c r="J60" s="89"/>
      <c r="K60" s="89"/>
      <c r="L60" s="90"/>
    </row>
    <row r="61" spans="2:12" x14ac:dyDescent="0.2">
      <c r="B61" s="89"/>
      <c r="C61" s="130"/>
      <c r="D61" s="130"/>
      <c r="E61" s="130"/>
      <c r="F61" s="130"/>
      <c r="G61" s="130"/>
      <c r="H61" s="130"/>
      <c r="I61" s="89"/>
      <c r="J61" s="89"/>
      <c r="K61" s="89"/>
      <c r="L61" s="90"/>
    </row>
    <row r="62" spans="2:12" x14ac:dyDescent="0.2">
      <c r="B62" s="89"/>
      <c r="C62" s="130"/>
      <c r="D62" s="130"/>
      <c r="E62" s="130"/>
      <c r="F62" s="130"/>
      <c r="G62" s="130"/>
      <c r="H62" s="130"/>
      <c r="I62" s="89"/>
      <c r="J62" s="89"/>
      <c r="K62" s="89"/>
      <c r="L62" s="90"/>
    </row>
    <row r="63" spans="2:12" x14ac:dyDescent="0.2">
      <c r="B63" s="89"/>
      <c r="C63" s="130"/>
      <c r="D63" s="130"/>
      <c r="E63" s="130"/>
      <c r="F63" s="130"/>
      <c r="G63" s="130"/>
      <c r="H63" s="130"/>
      <c r="I63" s="89"/>
      <c r="J63" s="89"/>
      <c r="K63" s="89"/>
      <c r="L63" s="90"/>
    </row>
    <row r="64" spans="2:12" x14ac:dyDescent="0.2">
      <c r="B64" s="89"/>
      <c r="C64" s="130"/>
      <c r="D64" s="130"/>
      <c r="E64" s="130"/>
      <c r="F64" s="130"/>
      <c r="G64" s="130"/>
      <c r="H64" s="130"/>
      <c r="I64" s="89"/>
      <c r="J64" s="89"/>
      <c r="K64" s="89"/>
      <c r="L64" s="90"/>
    </row>
    <row r="65" spans="2:12" x14ac:dyDescent="0.2">
      <c r="B65" s="89"/>
      <c r="C65" s="130"/>
      <c r="D65" s="130"/>
      <c r="E65" s="130"/>
      <c r="F65" s="130"/>
      <c r="G65" s="130"/>
      <c r="H65" s="130"/>
      <c r="I65" s="89"/>
      <c r="J65" s="89"/>
      <c r="K65" s="89"/>
      <c r="L65" s="90"/>
    </row>
    <row r="66" spans="2:12" x14ac:dyDescent="0.2">
      <c r="B66" s="89"/>
      <c r="C66" s="130"/>
      <c r="D66" s="130"/>
      <c r="E66" s="130"/>
      <c r="F66" s="130"/>
      <c r="G66" s="130"/>
      <c r="H66" s="130"/>
      <c r="I66" s="89"/>
      <c r="J66" s="89"/>
      <c r="K66" s="89"/>
      <c r="L66" s="90"/>
    </row>
    <row r="67" spans="2:12" x14ac:dyDescent="0.2">
      <c r="B67" s="89"/>
      <c r="C67" s="130"/>
      <c r="D67" s="130"/>
      <c r="E67" s="130"/>
      <c r="F67" s="130"/>
      <c r="G67" s="130"/>
      <c r="H67" s="130"/>
      <c r="I67" s="89"/>
      <c r="J67" s="89"/>
      <c r="K67" s="89"/>
      <c r="L67" s="90"/>
    </row>
    <row r="68" spans="2:12" x14ac:dyDescent="0.2">
      <c r="B68" s="89"/>
      <c r="C68" s="130"/>
      <c r="D68" s="130"/>
      <c r="E68" s="130"/>
      <c r="F68" s="130"/>
      <c r="G68" s="130"/>
      <c r="H68" s="130"/>
      <c r="I68" s="89"/>
      <c r="J68" s="89"/>
      <c r="K68" s="89"/>
      <c r="L68" s="90"/>
    </row>
  </sheetData>
  <mergeCells count="55">
    <mergeCell ref="B12:B13"/>
    <mergeCell ref="C12:C13"/>
    <mergeCell ref="B10:B11"/>
    <mergeCell ref="C10:C11"/>
    <mergeCell ref="B2:C2"/>
    <mergeCell ref="B3:C3"/>
    <mergeCell ref="B4:C4"/>
    <mergeCell ref="B6:H6"/>
    <mergeCell ref="B8:B9"/>
    <mergeCell ref="C8:C9"/>
    <mergeCell ref="E4:F4"/>
    <mergeCell ref="G4:H4"/>
    <mergeCell ref="B5:C5"/>
    <mergeCell ref="B14:B15"/>
    <mergeCell ref="C14:C15"/>
    <mergeCell ref="B16:B17"/>
    <mergeCell ref="C16:C17"/>
    <mergeCell ref="B18:B19"/>
    <mergeCell ref="C18:C19"/>
    <mergeCell ref="B33:D33"/>
    <mergeCell ref="B20:B21"/>
    <mergeCell ref="C20:C21"/>
    <mergeCell ref="B22:B23"/>
    <mergeCell ref="C22:C23"/>
    <mergeCell ref="B24:B25"/>
    <mergeCell ref="C24:C25"/>
    <mergeCell ref="B26:B27"/>
    <mergeCell ref="C26:C27"/>
    <mergeCell ref="B28:B29"/>
    <mergeCell ref="C28:C29"/>
    <mergeCell ref="B32:D32"/>
    <mergeCell ref="C56:H56"/>
    <mergeCell ref="B34:D34"/>
    <mergeCell ref="B35:D35"/>
    <mergeCell ref="B38:H38"/>
    <mergeCell ref="I41:I51"/>
    <mergeCell ref="L41:L51"/>
    <mergeCell ref="C52:H52"/>
    <mergeCell ref="C53:H53"/>
    <mergeCell ref="C54:H54"/>
    <mergeCell ref="C55:H55"/>
    <mergeCell ref="J41:J51"/>
    <mergeCell ref="K41:K51"/>
    <mergeCell ref="C68:H68"/>
    <mergeCell ref="C57:H57"/>
    <mergeCell ref="C58:H58"/>
    <mergeCell ref="C59:H59"/>
    <mergeCell ref="C60:H60"/>
    <mergeCell ref="C61:H61"/>
    <mergeCell ref="C62:H62"/>
    <mergeCell ref="C63:H63"/>
    <mergeCell ref="C64:H64"/>
    <mergeCell ref="C65:H65"/>
    <mergeCell ref="C66:H66"/>
    <mergeCell ref="C67:H67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 SINTÉTICO</vt:lpstr>
      <vt:lpstr>CRONOGRAMA</vt:lpstr>
      <vt:lpstr>CRONOGRAMA!Area_de_impressao</vt:lpstr>
      <vt:lpstr>'ORÇAMENTO SINTÉTICO'!Area_de_impressao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Adriano Ciarlariello</cp:lastModifiedBy>
  <cp:revision>0</cp:revision>
  <cp:lastPrinted>2025-04-03T13:43:45Z</cp:lastPrinted>
  <dcterms:created xsi:type="dcterms:W3CDTF">2024-01-30T17:37:07Z</dcterms:created>
  <dcterms:modified xsi:type="dcterms:W3CDTF">2025-06-23T18:10:19Z</dcterms:modified>
</cp:coreProperties>
</file>