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780" windowHeight="11040" tabRatio="912" activeTab="0"/>
  </bookViews>
  <sheets>
    <sheet name="Narciso Martin" sheetId="1" r:id="rId1"/>
    <sheet name="Cronograma FF" sheetId="2" r:id="rId2"/>
  </sheets>
  <definedNames>
    <definedName name="_xlnm.Print_Area" localSheetId="1">'Cronograma FF'!$A$1:$P$21</definedName>
    <definedName name="_xlnm.Print_Area" localSheetId="0">'Narciso Martin'!$A$1:$I$111</definedName>
    <definedName name="_xlnm.Print_Titles" localSheetId="0">'Narciso Martin'!$3:$8</definedName>
  </definedNames>
  <calcPr fullCalcOnLoad="1" fullPrecision="0"/>
</workbook>
</file>

<file path=xl/sharedStrings.xml><?xml version="1.0" encoding="utf-8"?>
<sst xmlns="http://schemas.openxmlformats.org/spreadsheetml/2006/main" count="305" uniqueCount="216">
  <si>
    <t>ESCORAMENTOS - ESTRUTURAS DE ESCORAMENTO - MADEIRA - PONTALETEAMENTO (C)</t>
  </si>
  <si>
    <t>ESCORAMENTOS - ESTRUTURAS DE ESCORAMENTO - MADEIRA - ESCORAMENTO DESCONTINUO (C)</t>
  </si>
  <si>
    <t>ESCORAMENTOS - ESTRUTURAS DE ESCORAMENTO - MADEIRA - ESCORAMENTO CONTINUO (C)</t>
  </si>
  <si>
    <t>ESCORAMENTOS - ESTRUTURAS DE ESCORAMENTO - MADEIRA - ESCORAMENTO ESPECIAL (C)</t>
  </si>
  <si>
    <t>00011301</t>
  </si>
  <si>
    <t>74209/001</t>
  </si>
  <si>
    <t>PLACA DE OBRA EM CHAPA DE ACO GALVANIZADO</t>
  </si>
  <si>
    <t>00007740</t>
  </si>
  <si>
    <t>ASSENTAMENTO DE TAMPAO DE FERRO FUNDIDO 600 MM</t>
  </si>
  <si>
    <t>un.</t>
  </si>
  <si>
    <t>TOTAL (R$)</t>
  </si>
  <si>
    <t>1.1</t>
  </si>
  <si>
    <t>1.1.1</t>
  </si>
  <si>
    <t>Subtotal 1</t>
  </si>
  <si>
    <t>2.1</t>
  </si>
  <si>
    <t>m</t>
  </si>
  <si>
    <t>2.1.1</t>
  </si>
  <si>
    <t>2.1.2</t>
  </si>
  <si>
    <t>Subtotal 2</t>
  </si>
  <si>
    <t>3.1</t>
  </si>
  <si>
    <t>3.1.1</t>
  </si>
  <si>
    <t>74221/001</t>
  </si>
  <si>
    <t>3.1.2</t>
  </si>
  <si>
    <t>3.1.3</t>
  </si>
  <si>
    <t>3.2</t>
  </si>
  <si>
    <t>3.2.1</t>
  </si>
  <si>
    <t>m²</t>
  </si>
  <si>
    <t>Subtotal 3</t>
  </si>
  <si>
    <t>4.1</t>
  </si>
  <si>
    <t>4.1.1</t>
  </si>
  <si>
    <t>m³</t>
  </si>
  <si>
    <t>4.1.2</t>
  </si>
  <si>
    <t>4.2</t>
  </si>
  <si>
    <t>4.2.1</t>
  </si>
  <si>
    <t>4.3</t>
  </si>
  <si>
    <t>4.3.1</t>
  </si>
  <si>
    <t>74010/001</t>
  </si>
  <si>
    <t>4.3.2</t>
  </si>
  <si>
    <t>m³/km</t>
  </si>
  <si>
    <t>Subtotal 4</t>
  </si>
  <si>
    <t>5.1</t>
  </si>
  <si>
    <t>5.1.1</t>
  </si>
  <si>
    <t>5.1.2</t>
  </si>
  <si>
    <t>5.1.3</t>
  </si>
  <si>
    <t>Subtotal 5</t>
  </si>
  <si>
    <t>6.1</t>
  </si>
  <si>
    <t>6.1.1</t>
  </si>
  <si>
    <t>73891/001</t>
  </si>
  <si>
    <t>ESGOTAMENTO COM MOTO-BOMBA AUTOESCOVANTE</t>
  </si>
  <si>
    <t>h</t>
  </si>
  <si>
    <t>Subtotal 6</t>
  </si>
  <si>
    <t>8.1</t>
  </si>
  <si>
    <t>8.1.1</t>
  </si>
  <si>
    <t>8.1.2</t>
  </si>
  <si>
    <t>Subtotal 8</t>
  </si>
  <si>
    <t>9.1</t>
  </si>
  <si>
    <t>9.1.1</t>
  </si>
  <si>
    <t>Subtotal 9</t>
  </si>
  <si>
    <t>10.1</t>
  </si>
  <si>
    <t>10.1.1</t>
  </si>
  <si>
    <t>Subtotal 10</t>
  </si>
  <si>
    <t>Subtotal 11</t>
  </si>
  <si>
    <t>5.2</t>
  </si>
  <si>
    <t>t</t>
  </si>
  <si>
    <t>T/KM</t>
  </si>
  <si>
    <t>Estruturas de Escoramento - Metálico-Madeira para valas</t>
  </si>
  <si>
    <t>5.2.1</t>
  </si>
  <si>
    <t>5.1.4</t>
  </si>
  <si>
    <t>I</t>
  </si>
  <si>
    <t/>
  </si>
  <si>
    <t>SAECIL - Superintendência de Água e Esgoto da Cidade de Leme</t>
  </si>
  <si>
    <t>TOTAL</t>
  </si>
  <si>
    <t>Sinapi</t>
  </si>
  <si>
    <t>Sabesp</t>
  </si>
  <si>
    <t>CÓDIGO</t>
  </si>
  <si>
    <t>BASE</t>
  </si>
  <si>
    <t>UNIDADE</t>
  </si>
  <si>
    <t>QTD.</t>
  </si>
  <si>
    <t>CUSTO UNIT.</t>
  </si>
  <si>
    <t>ÍTEM</t>
  </si>
  <si>
    <t>REGULARIZACAO E COMPACTACAO DE SUBLEITO ATE 20 CM DE ESPESSURA</t>
  </si>
  <si>
    <t>9.1.2</t>
  </si>
  <si>
    <t>SERVIÇOS ETAPAS</t>
  </si>
  <si>
    <t>TOTAL MENSAL</t>
  </si>
  <si>
    <t>TOTAL ACUMULADO</t>
  </si>
  <si>
    <t>11.1</t>
  </si>
  <si>
    <t xml:space="preserve">TOTAL </t>
  </si>
  <si>
    <t>,</t>
  </si>
  <si>
    <t>CRONOGRAMA FÍSICO FINANCEIRO</t>
  </si>
  <si>
    <t>MESES</t>
  </si>
  <si>
    <t>COLETOR PQ. NARCISO MARTIN - PV 01 ao PV 20</t>
  </si>
  <si>
    <t>SES - Coletor Narciso Matin</t>
  </si>
  <si>
    <t>4.3.3</t>
  </si>
  <si>
    <t>ESCAVAÇÃO EM JAZIDA DE SOLO</t>
  </si>
  <si>
    <t>7.1</t>
  </si>
  <si>
    <t>7.1.1</t>
  </si>
  <si>
    <t>7.1.2</t>
  </si>
  <si>
    <t>7.1.3</t>
  </si>
  <si>
    <t>8.2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</si>
  <si>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</si>
  <si>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</si>
  <si>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</si>
  <si>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</si>
  <si>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</si>
  <si>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</si>
  <si>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</si>
  <si>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</si>
  <si>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9.1.3</t>
  </si>
  <si>
    <t>9.1.4</t>
  </si>
  <si>
    <t>SES - Coletor Narciso Martin</t>
  </si>
  <si>
    <t>Subtotal 7</t>
  </si>
  <si>
    <t>Coletor Tronco PQ NARCISO MARTIN- PV01 Projetado ao PV 20</t>
  </si>
  <si>
    <t>SINALIZAÇÃO LUMINOSA PARA OBRAS</t>
  </si>
  <si>
    <t>REATERRO MANUAL DE VALAS COM COMPACTAÇÃO MECANIZADA</t>
  </si>
  <si>
    <t>CARGA E DESCARGA MECÂNICA DE SOLO UTILIZANDO CAMINHÃO BASCULANTE 6,0 M3/16T E PA CARREGADEIRA SOBRE PNEUS 128 HP, CAPACIDADE DA CAÇAMBA 1,7 A 2,8 M3, PESO OPERACIONAL 11632 KG</t>
  </si>
  <si>
    <t>CARGA, TRANSPORTE E DESCARGA</t>
  </si>
  <si>
    <t>ATERROS E RECOBRIMENTOS ESPECIAIS DE VALAS, POÇOS E CAVAS</t>
  </si>
  <si>
    <t>ESTRUTURAS DE ESCORAMENTO - MADEIRA</t>
  </si>
  <si>
    <t>FORNECIMENTO E ASSENTAMENTO</t>
  </si>
  <si>
    <t>FORNECIMENTO E ASSENTAMENTO SIMPLES DE TUBOS E PEÇAS DE CONCRETO</t>
  </si>
  <si>
    <t>ESTRUTURAS E FUNDAÇÕES</t>
  </si>
  <si>
    <t>ESGOTAMENTOS</t>
  </si>
  <si>
    <t>ÁGUAS SUPERFICIAIS</t>
  </si>
  <si>
    <t>MOVIMENTO DE TERRA</t>
  </si>
  <si>
    <t>ESCAVAÇÃO DE VALAS, QUALQUER TERRENO, EXCETO ROCHA - ADUTORAS, COLETORES TRONCO, INTERCEPTORES, EMISSÁRIOS E GALERIAS</t>
  </si>
  <si>
    <t>TRÂNSITO E SEGURANÇA</t>
  </si>
  <si>
    <t>SERVIÇOS PRELIMINARES</t>
  </si>
  <si>
    <t>LOCAÇÃO E CADASTRO</t>
  </si>
  <si>
    <t>SERVIÇOS TÉCNICOS</t>
  </si>
  <si>
    <t>CANTEIRO DE OBRAS</t>
  </si>
  <si>
    <t>ESCORAMENTOS</t>
  </si>
  <si>
    <t>POÇO DE VISITA EM ALVENARIA OU ADUELAS DE CONCRETO -P/ COLETOR TRONCO, EMISSÁRIO E INTERCEPTORES</t>
  </si>
  <si>
    <t>EMBASAMENTO</t>
  </si>
  <si>
    <t>DISPOSITIVOS ESPECIAIS E ESTRUTURAS ACESSÓRIAS</t>
  </si>
  <si>
    <t>PAVIMENTAÇÃO</t>
  </si>
  <si>
    <t>REGULARIZAÇÃO E REVESTIMENTO</t>
  </si>
  <si>
    <t>SERVIÇOS ESPECIAIS</t>
  </si>
  <si>
    <t>MONTAGEM DAS TRAVESSIAS</t>
  </si>
  <si>
    <t>ADMINISTRAÇÃO LOCAL DA OBRA</t>
  </si>
  <si>
    <t>CARGA, TRANSPORTE ATÉ 10KM E DESCARGA DE TUBOS E PEÇAS DE CONCRETO</t>
  </si>
  <si>
    <t>ESCORAMENTO METÁLICO-MADEIRA COM LONGARINAS E ESTRONCAS -PROFUNDIDADE ATÉ 4,00 M</t>
  </si>
  <si>
    <t>ASSENTAMENTO DE TUBO DE CONCRETO PARA REDES COLETORAS DE ESGOTO SANITÁRIO, DIÂMETRO DE 400 MM, JUNTA ELÁSTICA, INSTALADO EM LOCAL COM BAIXO NÍVEL DE INTERFERÊNCIAS</t>
  </si>
  <si>
    <t>TUBO CONCRETO ARMADO, CLASSE EA-2, PB JE, DN 400 MM, PARA ESGOTO SANITARIO (NBR 8890)</t>
  </si>
  <si>
    <t>TAMPAO FOFO ARTICULADO, CLASSE B125 CARGA MAX 12,5 T, REDONDO TAMPA 600 MM REDE PLUVIAL/ESGOTO</t>
  </si>
  <si>
    <t>SUB-BASE EM BRITA OU MACADAME HIDRÁULICO (C)</t>
  </si>
  <si>
    <t>CAPA DE CONCRETO ASFÁLTICO (C)</t>
  </si>
  <si>
    <t>CADASTRO DE ADUTORAS. COLETORES E INTERCEPTORES - ATÉ DN 500 MM</t>
  </si>
  <si>
    <t>70020001</t>
  </si>
  <si>
    <t>70040010</t>
  </si>
  <si>
    <t>70040011</t>
  </si>
  <si>
    <t>70040012</t>
  </si>
  <si>
    <t>70040009</t>
  </si>
  <si>
    <t>70040031</t>
  </si>
  <si>
    <t>IMPRIMAÇÃO LIGANTE (C)</t>
  </si>
  <si>
    <t>SAECIL - Superintendência de Água e Esgotos da Cidade de Leme</t>
  </si>
  <si>
    <t>DESCRIÇÃO DO SERVIÇO</t>
  </si>
  <si>
    <t>EXECUÇÃO DE ESCRITÓRIO EM CANTEIRO DE OBRA EM CHAPA DE MADEIRA COMPENSADA</t>
  </si>
  <si>
    <t>93207</t>
  </si>
  <si>
    <t>1.1.2</t>
  </si>
  <si>
    <t>EXECUÇÃO DE ALMOXARIFADO EM CANTEIRO DE OBRA EM CHAPA DE MADEIRA COMPENSADA</t>
  </si>
  <si>
    <t>93208</t>
  </si>
  <si>
    <t>LOCACAO E NIVELAMENTO DE EMISSARIO/REDE COLETORA COM AUXILIO DE EQUIPAMENTO TOPOGRÁFICO</t>
  </si>
  <si>
    <t>ESCAVAÇÃO MECANIZADA DE VALAS, EM SOLO NÃO ROCHOSO, COM PROFUNDIDADE ATÉ 2M</t>
  </si>
  <si>
    <t>ESCAVAÇÃO MECANIZADA DE VALAS, EM SOLO NÃO ROCHOSO, COM PROFUNDIDADE ATÉ 4M</t>
  </si>
  <si>
    <t>CARGA E DESCARGA, DE TUBOS E PEÇAS EM CONCRETO</t>
  </si>
  <si>
    <t>TRANSPORTE, DE TUBOS E PEÇAS EM CONCRETO</t>
  </si>
  <si>
    <t>LASTRO DE PEDRA-DE-MÃO (C)</t>
  </si>
  <si>
    <t>ADMINISTRAÇÃO/GERENCIAMENTO DE OBRA</t>
  </si>
  <si>
    <t>TOPÓGRAFO COM ENCARGOS COMPLEMENTARES</t>
  </si>
  <si>
    <t>TOTAL COM BDI (30%)</t>
  </si>
  <si>
    <t>LASTRO DE PEDRA BRITADA (C)</t>
  </si>
  <si>
    <t>92836</t>
  </si>
  <si>
    <t>POÇO DE VISITA D=1,20 M EM TUBO CONCRETO C/PBJE - PROF. ATÉ 2,00M</t>
  </si>
  <si>
    <t>POÇO DE VISITA D=1,20 M EM TUBO CONCRETO C/PBJE - PROF. ATÉ 5,00 M</t>
  </si>
  <si>
    <t>POÇO DE VISITA D=1,20 M EM TUBO CONCRETO C/PBJE - PROF. ATÉ 4,00 M</t>
  </si>
  <si>
    <t>70070207</t>
  </si>
  <si>
    <t>DATA BASE: SABESP/ SINAPI    MAIO/ 2018</t>
  </si>
  <si>
    <t>1.1.3</t>
  </si>
  <si>
    <t>PREPARO DO TERRENO</t>
  </si>
  <si>
    <t>11.1.1</t>
  </si>
  <si>
    <t>TRANSPORTE COM CAMINHÃO BASCULANTE DE 6 M3, EM VIA URBANA EM LEITO NATURAL</t>
  </si>
  <si>
    <t xml:space="preserve">ENGENHEIRO </t>
  </si>
  <si>
    <t>EXECUÇÃO DE TRAVESSIA POR MND DIRECIONAL COM TUBO PEAD 400MM PN 10 PE 80 E TUBO CAMISA - INCLUSO O FORNECIMENTO DE TUBOS E SOLDAGEM DA TUBULAÇÃO, ABERTURA DOS POÇOS DE SERVIÇOS E TRANSFORMAÇÃO DOS MESMOS EM POÇOS DE VISITA.</t>
  </si>
  <si>
    <t>COTAÇÃO</t>
  </si>
  <si>
    <t>2.1.3</t>
  </si>
  <si>
    <t>3.2.2</t>
  </si>
  <si>
    <t>4.2.2</t>
  </si>
  <si>
    <t>ATERRO DE VALAS, POÇOS E CAVAS COMPACTADO MECANICAMENTE, COM CONTROLE DO G.C. &gt;= 95% DO E.N.C. (C)</t>
  </si>
  <si>
    <t>CORTE RASO E RECORTE DE ÁRVORE COM DIÂMETRO DE TRONCO MAIOR OU IGUAL A 0,20 M E MENOR QUE 0,40 M</t>
  </si>
  <si>
    <t>3.1.4</t>
  </si>
  <si>
    <t>CORTE RASO E RECORTE DE ÁRVORE COM DIÂMETRO DE TRONCO MAIOR OU IGUAL A 0,40 M E MENOR QUE 0,60 M</t>
  </si>
  <si>
    <t>PEDRA DE MAO OU PEDRA RACHAO</t>
  </si>
  <si>
    <t>10.2</t>
  </si>
  <si>
    <t>10.2.1</t>
  </si>
  <si>
    <t>10.2.2</t>
  </si>
  <si>
    <t>TUBO PVC RÍGIDO OCRE PBJE PARA COLETOR DE ESGOTO - D = 400 MM - NBR 7362</t>
  </si>
  <si>
    <t>33258</t>
  </si>
  <si>
    <t>10.3</t>
  </si>
  <si>
    <t>INTERLIGAÇÃO DOS LANÇAMENTOS DE ESGOTO DOS BAIRROS</t>
  </si>
  <si>
    <t>INTERLIGAÇÃO AO EMISSÁRIO FINAL EXISTENTE</t>
  </si>
  <si>
    <t>LIGAÇÃO DE ESGOTO COMPLETA - DIÂM. 150 MM - PVC</t>
  </si>
  <si>
    <t>10.2.3</t>
  </si>
  <si>
    <t>10.3.1</t>
  </si>
  <si>
    <t>10.3.2</t>
  </si>
  <si>
    <t>10.3.3</t>
  </si>
  <si>
    <t>ASSENTAMENTO SIMPLES DE TUBOS E PEÇAS, DN 400 MM, EM PVC RÍGIDO</t>
  </si>
  <si>
    <t>33253</t>
  </si>
  <si>
    <t>TUBO PVC RÍGIDO OCRE PBJE PARA COLETOR DE ESGOTO - D = 150 MM - NBR 7362</t>
  </si>
  <si>
    <t>ANEXO III</t>
  </si>
  <si>
    <t>ANEXO IV</t>
  </si>
  <si>
    <t>SINALIZAÇÃO DE TRANSITO - NOTURNA</t>
  </si>
  <si>
    <t>SUPRESSÃO DE VEGETAÇÃO NATIVA E LIMPEZA MECANIZADA DE TERRENO</t>
  </si>
  <si>
    <t>Rafael Impulcetto</t>
  </si>
  <si>
    <t>_____________________________</t>
  </si>
  <si>
    <t>Engenheiro Civil</t>
  </si>
  <si>
    <t>SAECIL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</si>
</sst>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-* #,##0.0_-;\-* #,##0.0_-;_-* &quot;-&quot;??_-;_-@_-"/>
    <numFmt numFmtId="174" formatCode="0.0"/>
    <numFmt numFmtId="175" formatCode="0.000"/>
    <numFmt numFmtId="176" formatCode="_-* #,##0.000_-;\-* #,##0.000_-;_-* &quot;-&quot;??_-;_-@_-"/>
    <numFmt numFmtId="177" formatCode="_-* #,##0.0000_-;\-* #,##0.0000_-;_-* &quot;-&quot;??_-;_-@_-"/>
    <numFmt numFmtId="178" formatCode="_-&quot;R$&quot;\ * #,##0.0_-;\-&quot;R$&quot;\ * #,##0.0_-;_-&quot;R$&quot;\ * &quot;-&quot;??_-;_-@_-"/>
    <numFmt numFmtId="179" formatCode="_-&quot;R$&quot;\ * #,##0_-;\-&quot;R$&quot;\ * #,##0_-;_-&quot;R$&quot;\ * &quot;-&quot;??_-;_-@_-"/>
    <numFmt numFmtId="180" formatCode="_-&quot;R$&quot;\ * #,##0.000_-;\-&quot;R$&quot;\ * #,##0.000_-;_-&quot;R$&quot;\ * &quot;-&quot;??_-;_-@_-"/>
    <numFmt numFmtId="181" formatCode="[$-416]dddd\,\ d&quot; de &quot;mmmm&quot; de &quot;yyyy"/>
    <numFmt numFmtId="182" formatCode="_(* #,##0.0000_);_(* \(#,##0.0000\);_(* &quot;-&quot;????_);_(@_)"/>
    <numFmt numFmtId="183" formatCode="_(* #,##0.000_);_(* \(#,##0.000\);_(* &quot;-&quot;???_);_(@_)"/>
    <numFmt numFmtId="184" formatCode="_-* #,##0_-;\-* #,##0_-;_-* &quot;-&quot;??_-;_-@_-"/>
    <numFmt numFmtId="185" formatCode="_(* #,##0.00_);_(* \(#,##0.00\);_(* \-??_);_(@_)"/>
    <numFmt numFmtId="186" formatCode="_(&quot;R$ &quot;* #,##0.00_);_(&quot;R$ &quot;* \(#,##0.00\);_(&quot;R$ &quot;* \-??_);_(@_)"/>
    <numFmt numFmtId="187" formatCode="_-* #,##0.00000_-;\-* #,##0.00000_-;_-* &quot;-&quot;??_-;_-@_-"/>
    <numFmt numFmtId="188" formatCode="_-* #,##0.000000_-;\-* #,##0.000000_-;_-* &quot;-&quot;??_-;_-@_-"/>
    <numFmt numFmtId="189" formatCode="0.000%"/>
    <numFmt numFmtId="190" formatCode="0.0000%"/>
    <numFmt numFmtId="191" formatCode="0.00000%"/>
    <numFmt numFmtId="192" formatCode="0.000000%"/>
    <numFmt numFmtId="193" formatCode="_-&quot;R$&quot;\ * #,##0.00000_-;\-&quot;R$&quot;\ * #,##0.00000_-;_-&quot;R$&quot;\ * &quot;-&quot;?????_-;_-@_-"/>
    <numFmt numFmtId="194" formatCode="#,##0.0000_ ;\-#,##0.0000\ "/>
    <numFmt numFmtId="195" formatCode="#,##0.000"/>
    <numFmt numFmtId="196" formatCode="_-* #,##0.000_-;\-* #,##0.000_-;_-* &quot;-&quot;???_-;_-@_-"/>
    <numFmt numFmtId="197" formatCode="_-* #,##0.00_-;\-* #,##0.00_-;_-* &quot;-&quot;???_-;_-@_-"/>
    <numFmt numFmtId="198" formatCode="&quot;Sim&quot;;&quot;Sim&quot;;&quot;Não&quot;"/>
    <numFmt numFmtId="199" formatCode="&quot;Verdadeiro&quot;;&quot;Verdadeiro&quot;;&quot;Falso&quot;"/>
    <numFmt numFmtId="200" formatCode="&quot;Ativado&quot;;&quot;Ativado&quot;;&quot;Desativado&quot;"/>
    <numFmt numFmtId="201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26"/>
      <name val="Times New Roman"/>
      <family val="1"/>
    </font>
    <font>
      <b/>
      <sz val="3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4999699890613556"/>
      <name val="Tahoma"/>
      <family val="2"/>
    </font>
    <font>
      <b/>
      <sz val="10"/>
      <color theme="4" tint="-0.4999699890613556"/>
      <name val="Tahoma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9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3" fontId="2" fillId="0" borderId="0" xfId="69" applyFont="1" applyAlignment="1">
      <alignment horizontal="center" vertical="center"/>
    </xf>
    <xf numFmtId="0" fontId="3" fillId="0" borderId="0" xfId="0" applyFont="1" applyAlignment="1">
      <alignment/>
    </xf>
    <xf numFmtId="171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51" applyFont="1">
      <alignment/>
      <protection/>
    </xf>
    <xf numFmtId="43" fontId="2" fillId="0" borderId="0" xfId="59" applyFont="1" applyAlignment="1">
      <alignment horizontal="center" vertical="center"/>
    </xf>
    <xf numFmtId="43" fontId="3" fillId="0" borderId="0" xfId="59" applyFont="1" applyAlignment="1">
      <alignment horizontal="right" vertical="center"/>
    </xf>
    <xf numFmtId="171" fontId="2" fillId="0" borderId="0" xfId="51" applyNumberFormat="1" applyFont="1">
      <alignment/>
      <protection/>
    </xf>
    <xf numFmtId="0" fontId="2" fillId="0" borderId="0" xfId="51" applyFont="1" applyBorder="1">
      <alignment/>
      <protection/>
    </xf>
    <xf numFmtId="0" fontId="2" fillId="33" borderId="0" xfId="51" applyFont="1" applyFill="1">
      <alignment/>
      <protection/>
    </xf>
    <xf numFmtId="0" fontId="2" fillId="33" borderId="0" xfId="51" applyFont="1" applyFill="1" applyBorder="1">
      <alignment/>
      <protection/>
    </xf>
    <xf numFmtId="43" fontId="2" fillId="0" borderId="0" xfId="51" applyNumberFormat="1" applyFont="1">
      <alignment/>
      <protection/>
    </xf>
    <xf numFmtId="43" fontId="2" fillId="0" borderId="0" xfId="0" applyNumberFormat="1" applyFont="1" applyAlignment="1">
      <alignment/>
    </xf>
    <xf numFmtId="0" fontId="2" fillId="0" borderId="10" xfId="51" applyFont="1" applyBorder="1" applyAlignment="1">
      <alignment horizontal="center" vertical="center"/>
      <protection/>
    </xf>
    <xf numFmtId="43" fontId="2" fillId="0" borderId="10" xfId="59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33" borderId="10" xfId="69" applyFont="1" applyFill="1" applyBorder="1" applyAlignment="1">
      <alignment horizontal="center" vertical="center"/>
    </xf>
    <xf numFmtId="43" fontId="2" fillId="0" borderId="10" xfId="69" applyFont="1" applyBorder="1" applyAlignment="1">
      <alignment horizontal="center" vertical="center"/>
    </xf>
    <xf numFmtId="49" fontId="2" fillId="33" borderId="10" xfId="55" applyNumberFormat="1" applyFont="1" applyFill="1" applyBorder="1" applyAlignment="1">
      <alignment horizontal="center" vertical="center"/>
    </xf>
    <xf numFmtId="49" fontId="3" fillId="0" borderId="0" xfId="59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3" fontId="3" fillId="0" borderId="10" xfId="69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3" fontId="3" fillId="33" borderId="10" xfId="69" applyFont="1" applyFill="1" applyBorder="1" applyAlignment="1">
      <alignment horizontal="center" vertical="center"/>
    </xf>
    <xf numFmtId="43" fontId="3" fillId="0" borderId="11" xfId="59" applyFont="1" applyBorder="1" applyAlignment="1">
      <alignment horizontal="center" vertical="center"/>
    </xf>
    <xf numFmtId="43" fontId="3" fillId="0" borderId="11" xfId="69" applyFont="1" applyBorder="1" applyAlignment="1">
      <alignment horizontal="center" vertical="center"/>
    </xf>
    <xf numFmtId="43" fontId="2" fillId="33" borderId="11" xfId="69" applyFont="1" applyFill="1" applyBorder="1" applyAlignment="1">
      <alignment horizontal="center" vertical="center"/>
    </xf>
    <xf numFmtId="43" fontId="2" fillId="0" borderId="11" xfId="69" applyFont="1" applyBorder="1" applyAlignment="1">
      <alignment horizontal="center" vertical="center"/>
    </xf>
    <xf numFmtId="43" fontId="3" fillId="33" borderId="11" xfId="6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69" applyFont="1" applyFill="1" applyBorder="1" applyAlignment="1">
      <alignment horizontal="center" vertical="center"/>
    </xf>
    <xf numFmtId="171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43" fontId="3" fillId="0" borderId="12" xfId="69" applyFont="1" applyBorder="1" applyAlignment="1">
      <alignment horizontal="center" vertical="center"/>
    </xf>
    <xf numFmtId="43" fontId="3" fillId="0" borderId="13" xfId="69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52">
      <alignment/>
      <protection/>
    </xf>
    <xf numFmtId="14" fontId="3" fillId="0" borderId="14" xfId="59" applyNumberFormat="1" applyFont="1" applyBorder="1" applyAlignment="1">
      <alignment vertical="center"/>
    </xf>
    <xf numFmtId="0" fontId="5" fillId="0" borderId="14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43" fontId="5" fillId="0" borderId="14" xfId="52" applyNumberFormat="1" applyFont="1" applyBorder="1" applyAlignment="1">
      <alignment horizontal="center"/>
      <protection/>
    </xf>
    <xf numFmtId="0" fontId="11" fillId="0" borderId="0" xfId="0" applyFont="1" applyAlignment="1">
      <alignment/>
    </xf>
    <xf numFmtId="0" fontId="6" fillId="0" borderId="17" xfId="51" applyFont="1" applyFill="1" applyBorder="1" applyAlignment="1">
      <alignment horizontal="center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4" fontId="7" fillId="0" borderId="19" xfId="47" applyFont="1" applyBorder="1" applyAlignment="1">
      <alignment vertical="center"/>
    </xf>
    <xf numFmtId="44" fontId="7" fillId="0" borderId="20" xfId="47" applyFont="1" applyBorder="1" applyAlignment="1">
      <alignment horizontal="center" vertical="center"/>
    </xf>
    <xf numFmtId="44" fontId="7" fillId="0" borderId="21" xfId="47" applyFont="1" applyBorder="1" applyAlignment="1">
      <alignment horizontal="center" vertical="center"/>
    </xf>
    <xf numFmtId="44" fontId="5" fillId="0" borderId="21" xfId="47" applyFont="1" applyBorder="1" applyAlignment="1">
      <alignment horizontal="center" vertical="center"/>
    </xf>
    <xf numFmtId="44" fontId="5" fillId="0" borderId="22" xfId="47" applyFont="1" applyBorder="1" applyAlignment="1">
      <alignment vertical="center"/>
    </xf>
    <xf numFmtId="10" fontId="10" fillId="0" borderId="10" xfId="55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2" fillId="35" borderId="0" xfId="69" applyFont="1" applyFill="1" applyAlignment="1">
      <alignment/>
    </xf>
    <xf numFmtId="0" fontId="2" fillId="35" borderId="0" xfId="0" applyFont="1" applyFill="1" applyAlignment="1">
      <alignment/>
    </xf>
    <xf numFmtId="171" fontId="2" fillId="35" borderId="0" xfId="0" applyNumberFormat="1" applyFont="1" applyFill="1" applyAlignment="1">
      <alignment/>
    </xf>
    <xf numFmtId="0" fontId="2" fillId="35" borderId="0" xfId="0" applyFont="1" applyFill="1" applyAlignment="1">
      <alignment wrapText="1"/>
    </xf>
    <xf numFmtId="171" fontId="2" fillId="35" borderId="0" xfId="0" applyNumberFormat="1" applyFont="1" applyFill="1" applyAlignment="1">
      <alignment wrapText="1"/>
    </xf>
    <xf numFmtId="171" fontId="2" fillId="35" borderId="0" xfId="0" applyNumberFormat="1" applyFont="1" applyFill="1" applyBorder="1" applyAlignment="1">
      <alignment horizontal="right"/>
    </xf>
    <xf numFmtId="43" fontId="2" fillId="35" borderId="0" xfId="69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43" fontId="3" fillId="36" borderId="10" xfId="69" applyFont="1" applyFill="1" applyBorder="1" applyAlignment="1">
      <alignment horizontal="center" vertical="center"/>
    </xf>
    <xf numFmtId="43" fontId="3" fillId="36" borderId="11" xfId="69" applyFont="1" applyFill="1" applyBorder="1" applyAlignment="1">
      <alignment horizontal="center" vertical="center"/>
    </xf>
    <xf numFmtId="43" fontId="3" fillId="36" borderId="11" xfId="59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43" fontId="3" fillId="36" borderId="0" xfId="69" applyFont="1" applyFill="1" applyBorder="1" applyAlignment="1">
      <alignment horizontal="center" vertical="center"/>
    </xf>
    <xf numFmtId="43" fontId="3" fillId="36" borderId="23" xfId="69" applyFont="1" applyFill="1" applyBorder="1" applyAlignment="1">
      <alignment horizontal="center" vertical="center"/>
    </xf>
    <xf numFmtId="43" fontId="55" fillId="0" borderId="0" xfId="69" applyFont="1" applyAlignment="1">
      <alignment horizontal="center" vertical="center"/>
    </xf>
    <xf numFmtId="43" fontId="56" fillId="0" borderId="0" xfId="59" applyFont="1" applyAlignment="1">
      <alignment horizontal="right" vertical="center"/>
    </xf>
    <xf numFmtId="10" fontId="10" fillId="0" borderId="10" xfId="55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/>
    </xf>
    <xf numFmtId="43" fontId="2" fillId="0" borderId="10" xfId="59" applyFont="1" applyFill="1" applyBorder="1" applyAlignment="1">
      <alignment horizontal="center" vertical="center"/>
    </xf>
    <xf numFmtId="43" fontId="2" fillId="0" borderId="11" xfId="6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69" applyFont="1" applyFill="1" applyBorder="1" applyAlignment="1">
      <alignment horizontal="center" vertical="center" wrapText="1"/>
    </xf>
    <xf numFmtId="49" fontId="2" fillId="0" borderId="10" xfId="55" applyNumberFormat="1" applyFon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/>
    </xf>
    <xf numFmtId="9" fontId="2" fillId="0" borderId="10" xfId="55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/>
      <protection/>
    </xf>
    <xf numFmtId="43" fontId="3" fillId="37" borderId="24" xfId="69" applyFont="1" applyFill="1" applyBorder="1" applyAlignment="1">
      <alignment horizontal="center" vertical="center" wrapText="1"/>
    </xf>
    <xf numFmtId="43" fontId="3" fillId="37" borderId="25" xfId="69" applyFont="1" applyFill="1" applyBorder="1" applyAlignment="1">
      <alignment horizontal="center" vertical="center"/>
    </xf>
    <xf numFmtId="0" fontId="57" fillId="0" borderId="0" xfId="52" applyFont="1">
      <alignment/>
      <protection/>
    </xf>
    <xf numFmtId="43" fontId="58" fillId="0" borderId="0" xfId="59" applyFont="1" applyAlignment="1">
      <alignment horizontal="right" vertical="center"/>
    </xf>
    <xf numFmtId="0" fontId="0" fillId="0" borderId="0" xfId="52" applyFill="1">
      <alignment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3" fontId="2" fillId="0" borderId="0" xfId="69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195" fontId="2" fillId="0" borderId="10" xfId="59" applyNumberFormat="1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51" applyFont="1" applyBorder="1" applyAlignment="1">
      <alignment horizontal="left" vertical="center" wrapText="1"/>
      <protection/>
    </xf>
    <xf numFmtId="0" fontId="2" fillId="33" borderId="26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vertical="center" wrapText="1"/>
      <protection/>
    </xf>
    <xf numFmtId="0" fontId="3" fillId="33" borderId="26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4" fillId="36" borderId="27" xfId="0" applyFont="1" applyFill="1" applyBorder="1" applyAlignment="1">
      <alignment vertical="center"/>
    </xf>
    <xf numFmtId="0" fontId="3" fillId="37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36" borderId="26" xfId="51" applyFont="1" applyFill="1" applyBorder="1" applyAlignment="1">
      <alignment horizontal="center" vertical="center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0" xfId="0" applyFont="1" applyAlignment="1" quotePrefix="1">
      <alignment vertical="center"/>
    </xf>
    <xf numFmtId="0" fontId="4" fillId="36" borderId="28" xfId="0" applyFont="1" applyFill="1" applyBorder="1" applyAlignment="1">
      <alignment vertical="center"/>
    </xf>
    <xf numFmtId="0" fontId="3" fillId="37" borderId="24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36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9" fontId="2" fillId="0" borderId="10" xfId="51" applyNumberFormat="1" applyFont="1" applyFill="1" applyBorder="1" applyAlignment="1">
      <alignment vertical="center" wrapText="1"/>
      <protection/>
    </xf>
    <xf numFmtId="0" fontId="3" fillId="36" borderId="10" xfId="51" applyFont="1" applyFill="1" applyBorder="1" applyAlignment="1">
      <alignment horizontal="left" vertical="center"/>
      <protection/>
    </xf>
    <xf numFmtId="0" fontId="3" fillId="0" borderId="10" xfId="51" applyFont="1" applyBorder="1" applyAlignment="1">
      <alignment horizontal="right" vertical="center"/>
      <protection/>
    </xf>
    <xf numFmtId="0" fontId="3" fillId="36" borderId="10" xfId="51" applyFont="1" applyFill="1" applyBorder="1" applyAlignment="1">
      <alignment vertical="center"/>
      <protection/>
    </xf>
    <xf numFmtId="0" fontId="3" fillId="36" borderId="10" xfId="0" applyFont="1" applyFill="1" applyBorder="1" applyAlignment="1">
      <alignment vertical="center"/>
    </xf>
    <xf numFmtId="0" fontId="4" fillId="36" borderId="24" xfId="0" applyFont="1" applyFill="1" applyBorder="1" applyAlignment="1">
      <alignment horizontal="center" vertical="center"/>
    </xf>
    <xf numFmtId="0" fontId="3" fillId="0" borderId="10" xfId="51" applyFont="1" applyBorder="1" applyAlignment="1">
      <alignment horizontal="center" vertical="center"/>
      <protection/>
    </xf>
    <xf numFmtId="0" fontId="4" fillId="36" borderId="24" xfId="0" applyFont="1" applyFill="1" applyBorder="1" applyAlignment="1">
      <alignment vertical="center"/>
    </xf>
    <xf numFmtId="43" fontId="2" fillId="0" borderId="0" xfId="69" applyFont="1" applyAlignment="1">
      <alignment vertical="center"/>
    </xf>
    <xf numFmtId="0" fontId="4" fillId="36" borderId="25" xfId="0" applyFont="1" applyFill="1" applyBorder="1" applyAlignment="1">
      <alignment vertical="center"/>
    </xf>
    <xf numFmtId="0" fontId="2" fillId="38" borderId="26" xfId="0" applyFont="1" applyFill="1" applyBorder="1" applyAlignment="1">
      <alignment horizontal="center" vertical="center"/>
    </xf>
    <xf numFmtId="0" fontId="2" fillId="38" borderId="10" xfId="51" applyFont="1" applyFill="1" applyBorder="1" applyAlignment="1">
      <alignment vertical="center" wrapText="1"/>
      <protection/>
    </xf>
    <xf numFmtId="49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3" fontId="2" fillId="38" borderId="10" xfId="69" applyFont="1" applyFill="1" applyBorder="1" applyAlignment="1">
      <alignment horizontal="center" vertical="center"/>
    </xf>
    <xf numFmtId="10" fontId="10" fillId="38" borderId="10" xfId="55" applyNumberFormat="1" applyFont="1" applyFill="1" applyBorder="1" applyAlignment="1">
      <alignment horizontal="center" vertical="center"/>
    </xf>
    <xf numFmtId="43" fontId="2" fillId="38" borderId="10" xfId="59" applyFont="1" applyFill="1" applyBorder="1" applyAlignment="1">
      <alignment horizontal="center" vertical="center"/>
    </xf>
    <xf numFmtId="43" fontId="2" fillId="38" borderId="11" xfId="69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vertical="center" wrapText="1"/>
      <protection/>
    </xf>
    <xf numFmtId="0" fontId="2" fillId="38" borderId="10" xfId="51" applyFont="1" applyFill="1" applyBorder="1" applyAlignment="1">
      <alignment horizontal="center" vertical="center" wrapText="1"/>
      <protection/>
    </xf>
    <xf numFmtId="0" fontId="2" fillId="38" borderId="10" xfId="0" applyFont="1" applyFill="1" applyBorder="1" applyAlignment="1">
      <alignment horizontal="left" vertical="center"/>
    </xf>
    <xf numFmtId="0" fontId="2" fillId="0" borderId="26" xfId="5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3" fontId="3" fillId="0" borderId="10" xfId="69" applyFont="1" applyFill="1" applyBorder="1" applyAlignment="1">
      <alignment horizontal="center" vertical="center"/>
    </xf>
    <xf numFmtId="43" fontId="3" fillId="0" borderId="11" xfId="69" applyFont="1" applyFill="1" applyBorder="1" applyAlignment="1">
      <alignment horizontal="center" vertical="center"/>
    </xf>
    <xf numFmtId="0" fontId="2" fillId="36" borderId="26" xfId="51" applyFont="1" applyFill="1" applyBorder="1" applyAlignment="1">
      <alignment horizontal="center" vertical="center"/>
      <protection/>
    </xf>
    <xf numFmtId="0" fontId="2" fillId="36" borderId="10" xfId="51" applyFont="1" applyFill="1" applyBorder="1" applyAlignment="1">
      <alignment horizontal="center" vertical="center"/>
      <protection/>
    </xf>
    <xf numFmtId="43" fontId="2" fillId="36" borderId="10" xfId="59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3" fontId="2" fillId="36" borderId="10" xfId="69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43" fontId="2" fillId="0" borderId="32" xfId="69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7" xfId="52" applyFont="1" applyBorder="1" applyAlignment="1">
      <alignment horizontal="center"/>
      <protection/>
    </xf>
    <xf numFmtId="44" fontId="7" fillId="36" borderId="20" xfId="47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4" fillId="39" borderId="0" xfId="0" applyFont="1" applyFill="1" applyBorder="1" applyAlignment="1">
      <alignment/>
    </xf>
    <xf numFmtId="0" fontId="3" fillId="4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2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2" fillId="35" borderId="0" xfId="51" applyFont="1" applyFill="1" applyBorder="1" applyAlignment="1">
      <alignment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left"/>
    </xf>
    <xf numFmtId="0" fontId="2" fillId="35" borderId="0" xfId="51" applyFont="1" applyFill="1" applyBorder="1">
      <alignment/>
      <protection/>
    </xf>
    <xf numFmtId="0" fontId="2" fillId="0" borderId="0" xfId="51" applyFont="1" applyFill="1" applyBorder="1" applyAlignment="1">
      <alignment wrapText="1"/>
      <protection/>
    </xf>
    <xf numFmtId="0" fontId="3" fillId="0" borderId="0" xfId="51" applyFont="1" applyBorder="1" applyAlignment="1">
      <alignment horizontal="right"/>
      <protection/>
    </xf>
    <xf numFmtId="0" fontId="3" fillId="39" borderId="0" xfId="0" applyFont="1" applyFill="1" applyBorder="1" applyAlignment="1">
      <alignment/>
    </xf>
    <xf numFmtId="43" fontId="3" fillId="0" borderId="0" xfId="69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33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34" xfId="52" applyFont="1" applyBorder="1" applyAlignment="1">
      <alignment horizontal="left" vertical="center"/>
      <protection/>
    </xf>
    <xf numFmtId="0" fontId="1" fillId="0" borderId="20" xfId="52" applyFont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8" fillId="0" borderId="0" xfId="52" applyFont="1" applyAlignment="1">
      <alignment horizontal="center"/>
      <protection/>
    </xf>
    <xf numFmtId="0" fontId="0" fillId="0" borderId="35" xfId="52" applyBorder="1" applyAlignment="1">
      <alignment horizontal="center"/>
      <protection/>
    </xf>
    <xf numFmtId="0" fontId="8" fillId="0" borderId="28" xfId="52" applyFont="1" applyBorder="1" applyAlignment="1">
      <alignment horizontal="center"/>
      <protection/>
    </xf>
    <xf numFmtId="0" fontId="8" fillId="0" borderId="24" xfId="52" applyFont="1" applyBorder="1" applyAlignment="1">
      <alignment horizontal="center"/>
      <protection/>
    </xf>
    <xf numFmtId="0" fontId="8" fillId="0" borderId="17" xfId="52" applyFont="1" applyBorder="1" applyAlignment="1">
      <alignment horizontal="center"/>
      <protection/>
    </xf>
    <xf numFmtId="0" fontId="8" fillId="0" borderId="25" xfId="52" applyFont="1" applyBorder="1" applyAlignment="1">
      <alignment horizontal="center"/>
      <protection/>
    </xf>
    <xf numFmtId="0" fontId="6" fillId="0" borderId="28" xfId="51" applyFont="1" applyFill="1" applyBorder="1" applyAlignment="1">
      <alignment horizontal="center" vertical="center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6" fillId="0" borderId="25" xfId="51" applyFont="1" applyFill="1" applyBorder="1" applyAlignment="1">
      <alignment horizontal="center" vertical="center"/>
      <protection/>
    </xf>
    <xf numFmtId="0" fontId="1" fillId="0" borderId="34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rmal 4" xfId="53"/>
    <cellStyle name="Nota" xfId="54"/>
    <cellStyle name="Percent" xfId="55"/>
    <cellStyle name="Porcentagem 2" xfId="56"/>
    <cellStyle name="Saída" xfId="57"/>
    <cellStyle name="Comma [0]" xfId="58"/>
    <cellStyle name="Separador de milhares 2" xfId="59"/>
    <cellStyle name="Separador de milhares 3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47625</xdr:rowOff>
    </xdr:from>
    <xdr:to>
      <xdr:col>1</xdr:col>
      <xdr:colOff>1009650</xdr:colOff>
      <xdr:row>6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524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446"/>
  <sheetViews>
    <sheetView showGridLines="0" tabSelected="1" view="pageBreakPreview" zoomScale="115" zoomScaleSheetLayoutView="115" workbookViewId="0" topLeftCell="A1">
      <selection activeCell="B93" sqref="B93"/>
    </sheetView>
  </sheetViews>
  <sheetFormatPr defaultColWidth="9.140625" defaultRowHeight="12.75" outlineLevelRow="1"/>
  <cols>
    <col min="1" max="1" width="6.140625" style="107" bestFit="1" customWidth="1"/>
    <col min="2" max="2" width="59.140625" style="107" customWidth="1"/>
    <col min="3" max="3" width="13.421875" style="2" customWidth="1"/>
    <col min="4" max="4" width="9.57421875" style="2" customWidth="1"/>
    <col min="5" max="5" width="9.00390625" style="2" customWidth="1"/>
    <col min="6" max="6" width="11.140625" style="3" customWidth="1"/>
    <col min="7" max="7" width="10.28125" style="3" hidden="1" customWidth="1"/>
    <col min="8" max="8" width="11.421875" style="137" customWidth="1"/>
    <col min="9" max="9" width="21.00390625" style="107" customWidth="1"/>
    <col min="10" max="10" width="10.57421875" style="1" bestFit="1" customWidth="1"/>
    <col min="11" max="11" width="13.28125" style="1" bestFit="1" customWidth="1"/>
    <col min="12" max="12" width="9.140625" style="1" customWidth="1"/>
    <col min="13" max="13" width="59.140625" style="1" customWidth="1"/>
    <col min="14" max="16384" width="9.140625" style="1" customWidth="1"/>
  </cols>
  <sheetData>
    <row r="1" ht="5.25" customHeight="1"/>
    <row r="2" spans="1:9" ht="24.75" customHeight="1">
      <c r="A2" s="193" t="s">
        <v>208</v>
      </c>
      <c r="B2" s="193"/>
      <c r="C2" s="193"/>
      <c r="D2" s="193"/>
      <c r="E2" s="193"/>
      <c r="F2" s="193"/>
      <c r="G2" s="193"/>
      <c r="H2" s="193"/>
      <c r="I2" s="193"/>
    </row>
    <row r="3" spans="8:35" ht="9.75" customHeight="1">
      <c r="H3" s="3"/>
      <c r="I3" s="10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</row>
    <row r="4" spans="8:35" ht="12.75">
      <c r="H4" s="3"/>
      <c r="I4" s="10" t="s">
        <v>154</v>
      </c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</row>
    <row r="5" spans="7:35" ht="12.75">
      <c r="G5" s="75"/>
      <c r="H5" s="75"/>
      <c r="I5" s="76" t="s">
        <v>109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</row>
    <row r="6" spans="2:35" ht="12.75">
      <c r="B6" s="118" t="s">
        <v>69</v>
      </c>
      <c r="E6" s="192" t="s">
        <v>176</v>
      </c>
      <c r="F6" s="192"/>
      <c r="G6" s="192"/>
      <c r="H6" s="192"/>
      <c r="I6" s="192"/>
      <c r="L6" s="173"/>
      <c r="M6" s="174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</row>
    <row r="7" spans="8:35" ht="12.75">
      <c r="H7" s="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</row>
    <row r="8" spans="8:35" ht="13.5" thickBot="1">
      <c r="H8" s="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</row>
    <row r="9" spans="1:35" ht="29.25" customHeight="1" thickBot="1">
      <c r="A9" s="108" t="s">
        <v>90</v>
      </c>
      <c r="B9" s="119"/>
      <c r="C9" s="134"/>
      <c r="D9" s="134"/>
      <c r="E9" s="136"/>
      <c r="F9" s="136"/>
      <c r="G9" s="136"/>
      <c r="H9" s="136"/>
      <c r="I9" s="138"/>
      <c r="L9" s="173"/>
      <c r="M9" s="175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</row>
    <row r="10" spans="1:35" ht="29.25" customHeight="1" outlineLevel="1" thickBot="1">
      <c r="A10" s="109" t="s">
        <v>79</v>
      </c>
      <c r="B10" s="120" t="s">
        <v>155</v>
      </c>
      <c r="C10" s="120" t="s">
        <v>74</v>
      </c>
      <c r="D10" s="120" t="s">
        <v>75</v>
      </c>
      <c r="E10" s="120" t="s">
        <v>76</v>
      </c>
      <c r="F10" s="120" t="s">
        <v>77</v>
      </c>
      <c r="G10" s="120"/>
      <c r="H10" s="88" t="s">
        <v>78</v>
      </c>
      <c r="I10" s="89" t="s">
        <v>10</v>
      </c>
      <c r="L10" s="173"/>
      <c r="M10" s="176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</row>
    <row r="11" spans="1:35" ht="13.5" outlineLevel="1" thickBot="1">
      <c r="A11" s="110">
        <v>1</v>
      </c>
      <c r="B11" s="121" t="s">
        <v>129</v>
      </c>
      <c r="C11" s="72"/>
      <c r="D11" s="72"/>
      <c r="E11" s="72"/>
      <c r="F11" s="73"/>
      <c r="G11" s="73"/>
      <c r="H11" s="73"/>
      <c r="I11" s="74"/>
      <c r="K11" s="5"/>
      <c r="L11" s="173"/>
      <c r="M11" s="39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</row>
    <row r="12" spans="1:35" s="4" customFormat="1" ht="12.75" outlineLevel="1">
      <c r="A12" s="111" t="s">
        <v>11</v>
      </c>
      <c r="B12" s="122" t="s">
        <v>129</v>
      </c>
      <c r="C12" s="40"/>
      <c r="D12" s="40"/>
      <c r="E12" s="40"/>
      <c r="F12" s="41"/>
      <c r="G12" s="41"/>
      <c r="H12" s="41"/>
      <c r="I12" s="42"/>
      <c r="J12" s="1"/>
      <c r="K12" s="5"/>
      <c r="L12" s="177"/>
      <c r="M12" s="161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</row>
    <row r="13" spans="1:35" s="4" customFormat="1" ht="12.75" outlineLevel="1">
      <c r="A13" s="162" t="s">
        <v>12</v>
      </c>
      <c r="B13" s="163" t="s">
        <v>6</v>
      </c>
      <c r="C13" s="164" t="s">
        <v>5</v>
      </c>
      <c r="D13" s="164" t="s">
        <v>72</v>
      </c>
      <c r="E13" s="164" t="s">
        <v>26</v>
      </c>
      <c r="F13" s="165">
        <v>6</v>
      </c>
      <c r="G13" s="144">
        <v>0</v>
      </c>
      <c r="H13" s="165">
        <v>331.29</v>
      </c>
      <c r="I13" s="146">
        <f>(F13*H13)*(1+G13)</f>
        <v>1987.74</v>
      </c>
      <c r="J13" s="1"/>
      <c r="K13" s="5"/>
      <c r="L13" s="177"/>
      <c r="M13" s="161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</row>
    <row r="14" spans="1:35" s="62" customFormat="1" ht="25.5" outlineLevel="1">
      <c r="A14" s="139" t="s">
        <v>158</v>
      </c>
      <c r="B14" s="140" t="s">
        <v>156</v>
      </c>
      <c r="C14" s="141" t="s">
        <v>157</v>
      </c>
      <c r="D14" s="142" t="s">
        <v>72</v>
      </c>
      <c r="E14" s="142" t="s">
        <v>26</v>
      </c>
      <c r="F14" s="143">
        <v>12</v>
      </c>
      <c r="G14" s="144">
        <v>0</v>
      </c>
      <c r="H14" s="145">
        <v>689.09</v>
      </c>
      <c r="I14" s="146">
        <f>(F14*H14)*(1+G14)</f>
        <v>8269.08</v>
      </c>
      <c r="J14" s="61"/>
      <c r="K14" s="61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</row>
    <row r="15" spans="1:35" s="62" customFormat="1" ht="27" customHeight="1" outlineLevel="1">
      <c r="A15" s="139" t="s">
        <v>177</v>
      </c>
      <c r="B15" s="140" t="s">
        <v>159</v>
      </c>
      <c r="C15" s="141" t="s">
        <v>160</v>
      </c>
      <c r="D15" s="142" t="s">
        <v>72</v>
      </c>
      <c r="E15" s="142" t="s">
        <v>26</v>
      </c>
      <c r="F15" s="143">
        <v>15</v>
      </c>
      <c r="G15" s="144">
        <v>0</v>
      </c>
      <c r="H15" s="145">
        <v>501.55</v>
      </c>
      <c r="I15" s="146">
        <f>(F15*H15)*(1+G15)</f>
        <v>7523.25</v>
      </c>
      <c r="J15" s="61"/>
      <c r="K15" s="61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</row>
    <row r="16" spans="1:35" ht="12.75" outlineLevel="1">
      <c r="A16" s="112"/>
      <c r="B16" s="123" t="s">
        <v>13</v>
      </c>
      <c r="C16" s="20"/>
      <c r="D16" s="20"/>
      <c r="E16" s="142"/>
      <c r="F16" s="22"/>
      <c r="G16" s="144"/>
      <c r="H16" s="22"/>
      <c r="I16" s="30">
        <f>SUM(I13:I15)</f>
        <v>17780.07</v>
      </c>
      <c r="J16" s="97"/>
      <c r="K16" s="5"/>
      <c r="L16" s="173"/>
      <c r="M16" s="179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</row>
    <row r="17" spans="1:35" ht="12.75" outlineLevel="1">
      <c r="A17" s="113">
        <v>2</v>
      </c>
      <c r="B17" s="124" t="s">
        <v>128</v>
      </c>
      <c r="C17" s="68"/>
      <c r="D17" s="68"/>
      <c r="E17" s="68"/>
      <c r="F17" s="69"/>
      <c r="G17" s="69"/>
      <c r="H17" s="69"/>
      <c r="I17" s="70"/>
      <c r="K17" s="5"/>
      <c r="L17" s="173"/>
      <c r="M17" s="39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</row>
    <row r="18" spans="1:35" s="4" customFormat="1" ht="12.75" outlineLevel="1">
      <c r="A18" s="115" t="s">
        <v>14</v>
      </c>
      <c r="B18" s="152" t="s">
        <v>127</v>
      </c>
      <c r="C18" s="25"/>
      <c r="D18" s="25"/>
      <c r="E18" s="25"/>
      <c r="F18" s="26"/>
      <c r="G18" s="26"/>
      <c r="H18" s="26"/>
      <c r="I18" s="30"/>
      <c r="J18" s="1"/>
      <c r="K18" s="5"/>
      <c r="L18" s="177"/>
      <c r="M18" s="161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</row>
    <row r="19" spans="1:35" s="62" customFormat="1" ht="25.5" outlineLevel="1">
      <c r="A19" s="101" t="s">
        <v>16</v>
      </c>
      <c r="B19" s="125" t="s">
        <v>161</v>
      </c>
      <c r="C19" s="142">
        <v>85323</v>
      </c>
      <c r="D19" s="34" t="s">
        <v>72</v>
      </c>
      <c r="E19" s="34" t="s">
        <v>15</v>
      </c>
      <c r="F19" s="35">
        <v>1633</v>
      </c>
      <c r="G19" s="77">
        <v>0</v>
      </c>
      <c r="H19" s="79">
        <v>1.45</v>
      </c>
      <c r="I19" s="80">
        <f>(F19*H19)*(1+G19)</f>
        <v>2367.85</v>
      </c>
      <c r="K19" s="63"/>
      <c r="L19" s="178"/>
      <c r="M19" s="18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1:35" s="64" customFormat="1" ht="25.5" outlineLevel="1">
      <c r="A20" s="114" t="s">
        <v>17</v>
      </c>
      <c r="B20" s="104" t="s">
        <v>146</v>
      </c>
      <c r="C20" s="147">
        <v>70010006</v>
      </c>
      <c r="D20" s="81" t="s">
        <v>73</v>
      </c>
      <c r="E20" s="81" t="s">
        <v>15</v>
      </c>
      <c r="F20" s="82">
        <v>1633</v>
      </c>
      <c r="G20" s="77">
        <v>0</v>
      </c>
      <c r="H20" s="79">
        <v>5.32</v>
      </c>
      <c r="I20" s="80">
        <f>(F20*H20)*(1+G20)</f>
        <v>8687.56</v>
      </c>
      <c r="K20" s="65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</row>
    <row r="21" spans="1:35" ht="12.75" outlineLevel="1">
      <c r="A21" s="139" t="s">
        <v>184</v>
      </c>
      <c r="B21" s="150" t="s">
        <v>168</v>
      </c>
      <c r="C21" s="20">
        <v>90781</v>
      </c>
      <c r="D21" s="34" t="s">
        <v>72</v>
      </c>
      <c r="E21" s="20" t="s">
        <v>49</v>
      </c>
      <c r="F21" s="22">
        <v>960</v>
      </c>
      <c r="G21" s="77">
        <v>0</v>
      </c>
      <c r="H21" s="22">
        <v>20.92</v>
      </c>
      <c r="I21" s="80">
        <f>(F21*H21)*(1+G21)</f>
        <v>20083.2</v>
      </c>
      <c r="K21" s="5"/>
      <c r="L21" s="173"/>
      <c r="M21" s="179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</row>
    <row r="22" spans="1:35" ht="12.75" outlineLevel="1">
      <c r="A22" s="139"/>
      <c r="B22" s="123" t="s">
        <v>18</v>
      </c>
      <c r="C22" s="20"/>
      <c r="D22" s="34"/>
      <c r="E22" s="20"/>
      <c r="F22" s="22"/>
      <c r="G22" s="22"/>
      <c r="H22" s="22"/>
      <c r="I22" s="30">
        <f>SUM(I19:I21)</f>
        <v>31138.61</v>
      </c>
      <c r="K22" s="5"/>
      <c r="L22" s="173"/>
      <c r="M22" s="179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</row>
    <row r="23" spans="1:35" ht="12.75" outlineLevel="1">
      <c r="A23" s="113">
        <v>3</v>
      </c>
      <c r="B23" s="124" t="s">
        <v>126</v>
      </c>
      <c r="C23" s="68"/>
      <c r="D23" s="68"/>
      <c r="E23" s="68"/>
      <c r="F23" s="69"/>
      <c r="G23" s="69"/>
      <c r="H23" s="69"/>
      <c r="I23" s="70"/>
      <c r="K23" s="5"/>
      <c r="L23" s="173"/>
      <c r="M23" s="39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</row>
    <row r="24" spans="1:35" ht="12.75" outlineLevel="1">
      <c r="A24" s="100" t="s">
        <v>19</v>
      </c>
      <c r="B24" s="126" t="s">
        <v>178</v>
      </c>
      <c r="C24" s="20"/>
      <c r="D24" s="20"/>
      <c r="E24" s="142"/>
      <c r="F24" s="22"/>
      <c r="G24" s="144"/>
      <c r="H24" s="22"/>
      <c r="I24" s="30"/>
      <c r="K24" s="5"/>
      <c r="L24" s="173"/>
      <c r="M24" s="39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</row>
    <row r="25" spans="1:35" ht="25.5" outlineLevel="1">
      <c r="A25" s="112" t="s">
        <v>20</v>
      </c>
      <c r="B25" s="166" t="s">
        <v>211</v>
      </c>
      <c r="C25" s="20">
        <v>73672</v>
      </c>
      <c r="D25" s="20" t="s">
        <v>72</v>
      </c>
      <c r="E25" s="142" t="s">
        <v>26</v>
      </c>
      <c r="F25" s="22">
        <v>2700</v>
      </c>
      <c r="G25" s="144">
        <v>0</v>
      </c>
      <c r="H25" s="22">
        <v>0.36</v>
      </c>
      <c r="I25" s="146">
        <f>(F25*H25)*(1+G25)</f>
        <v>972</v>
      </c>
      <c r="K25" s="5"/>
      <c r="L25" s="173"/>
      <c r="M25" s="39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</row>
    <row r="26" spans="1:35" ht="25.5" outlineLevel="1">
      <c r="A26" s="112" t="s">
        <v>22</v>
      </c>
      <c r="B26" s="166" t="s">
        <v>188</v>
      </c>
      <c r="C26" s="20">
        <v>98529</v>
      </c>
      <c r="D26" s="20" t="s">
        <v>72</v>
      </c>
      <c r="E26" s="34" t="s">
        <v>9</v>
      </c>
      <c r="F26" s="22">
        <v>5</v>
      </c>
      <c r="G26" s="144"/>
      <c r="H26" s="22">
        <v>66.62</v>
      </c>
      <c r="I26" s="146">
        <f>(F26*H26)*(1+G26)</f>
        <v>333.1</v>
      </c>
      <c r="K26" s="5"/>
      <c r="L26" s="173"/>
      <c r="M26" s="39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</row>
    <row r="27" spans="1:35" ht="28.5" customHeight="1" outlineLevel="1">
      <c r="A27" s="112" t="s">
        <v>23</v>
      </c>
      <c r="B27" s="166" t="s">
        <v>190</v>
      </c>
      <c r="C27" s="20">
        <v>98530</v>
      </c>
      <c r="D27" s="20" t="s">
        <v>72</v>
      </c>
      <c r="E27" s="34" t="s">
        <v>9</v>
      </c>
      <c r="F27" s="22">
        <v>5</v>
      </c>
      <c r="G27" s="144"/>
      <c r="H27" s="22">
        <v>118.67</v>
      </c>
      <c r="I27" s="146">
        <f>(F27*H27)*(1+G27)</f>
        <v>593.35</v>
      </c>
      <c r="K27" s="5"/>
      <c r="L27" s="173"/>
      <c r="M27" s="39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</row>
    <row r="28" spans="1:35" ht="28.5" customHeight="1" outlineLevel="1">
      <c r="A28" s="112" t="s">
        <v>189</v>
      </c>
      <c r="B28" s="166" t="s">
        <v>191</v>
      </c>
      <c r="C28" s="20">
        <v>4730</v>
      </c>
      <c r="D28" s="20" t="s">
        <v>72</v>
      </c>
      <c r="E28" s="34" t="s">
        <v>30</v>
      </c>
      <c r="F28" s="22">
        <v>231</v>
      </c>
      <c r="G28" s="144"/>
      <c r="H28" s="22">
        <v>46.42</v>
      </c>
      <c r="I28" s="146">
        <f>(F28*H28)*(1+G28)</f>
        <v>10723.02</v>
      </c>
      <c r="K28" s="5"/>
      <c r="L28" s="173"/>
      <c r="M28" s="39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</row>
    <row r="29" spans="1:35" s="4" customFormat="1" ht="12.75" outlineLevel="1">
      <c r="A29" s="100" t="s">
        <v>24</v>
      </c>
      <c r="B29" s="126" t="s">
        <v>125</v>
      </c>
      <c r="C29" s="25"/>
      <c r="D29" s="25"/>
      <c r="E29" s="25"/>
      <c r="F29" s="26"/>
      <c r="G29" s="26"/>
      <c r="H29" s="26"/>
      <c r="I29" s="30"/>
      <c r="J29" s="1"/>
      <c r="K29" s="5"/>
      <c r="L29" s="177"/>
      <c r="M29" s="161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1:35" s="62" customFormat="1" ht="15" customHeight="1" outlineLevel="1">
      <c r="A30" s="101" t="s">
        <v>25</v>
      </c>
      <c r="B30" s="104" t="s">
        <v>210</v>
      </c>
      <c r="C30" s="34" t="s">
        <v>21</v>
      </c>
      <c r="D30" s="34" t="s">
        <v>72</v>
      </c>
      <c r="E30" s="34" t="s">
        <v>15</v>
      </c>
      <c r="F30" s="35">
        <v>489.9</v>
      </c>
      <c r="G30" s="77">
        <v>0</v>
      </c>
      <c r="H30" s="79">
        <v>2.81</v>
      </c>
      <c r="I30" s="80">
        <f>(F30*H30)*(1+G30)</f>
        <v>1376.62</v>
      </c>
      <c r="K30" s="63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</row>
    <row r="31" spans="1:35" s="62" customFormat="1" ht="17.25" customHeight="1" outlineLevel="1">
      <c r="A31" s="101" t="s">
        <v>185</v>
      </c>
      <c r="B31" s="104" t="s">
        <v>112</v>
      </c>
      <c r="C31" s="84" t="s">
        <v>147</v>
      </c>
      <c r="D31" s="99" t="s">
        <v>73</v>
      </c>
      <c r="E31" s="34" t="s">
        <v>15</v>
      </c>
      <c r="F31" s="35">
        <v>489.9</v>
      </c>
      <c r="G31" s="77">
        <v>0</v>
      </c>
      <c r="H31" s="79">
        <v>3.43</v>
      </c>
      <c r="I31" s="80">
        <f>(F31*H31)*(1+G31)</f>
        <v>1680.36</v>
      </c>
      <c r="K31" s="63"/>
      <c r="L31" s="178"/>
      <c r="M31" s="18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</row>
    <row r="32" spans="1:35" ht="12.75" outlineLevel="1">
      <c r="A32" s="112"/>
      <c r="B32" s="123" t="s">
        <v>27</v>
      </c>
      <c r="C32" s="20"/>
      <c r="D32" s="20"/>
      <c r="E32" s="20"/>
      <c r="F32" s="22"/>
      <c r="G32" s="22"/>
      <c r="H32" s="22"/>
      <c r="I32" s="30">
        <f>SUM(I25:I31)</f>
        <v>15678.45</v>
      </c>
      <c r="J32" s="15"/>
      <c r="K32" s="5"/>
      <c r="L32" s="173"/>
      <c r="M32" s="179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</row>
    <row r="33" spans="1:35" ht="12.75" outlineLevel="1">
      <c r="A33" s="113">
        <v>4</v>
      </c>
      <c r="B33" s="124" t="s">
        <v>123</v>
      </c>
      <c r="C33" s="68"/>
      <c r="D33" s="68"/>
      <c r="E33" s="68"/>
      <c r="F33" s="69"/>
      <c r="G33" s="69"/>
      <c r="H33" s="69"/>
      <c r="I33" s="70"/>
      <c r="K33" s="5"/>
      <c r="L33" s="173"/>
      <c r="M33" s="39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</row>
    <row r="34" spans="1:35" s="4" customFormat="1" ht="38.25" outlineLevel="1">
      <c r="A34" s="100" t="s">
        <v>28</v>
      </c>
      <c r="B34" s="127" t="s">
        <v>124</v>
      </c>
      <c r="C34" s="25"/>
      <c r="D34" s="25"/>
      <c r="E34" s="25"/>
      <c r="F34" s="26"/>
      <c r="G34" s="26"/>
      <c r="H34" s="26"/>
      <c r="I34" s="30"/>
      <c r="J34" s="1"/>
      <c r="K34" s="5"/>
      <c r="L34" s="177"/>
      <c r="M34" s="181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1:35" s="62" customFormat="1" ht="25.5" outlineLevel="1">
      <c r="A35" s="101" t="s">
        <v>29</v>
      </c>
      <c r="B35" s="104" t="s">
        <v>162</v>
      </c>
      <c r="C35" s="34">
        <v>70030069</v>
      </c>
      <c r="D35" s="34" t="s">
        <v>73</v>
      </c>
      <c r="E35" s="34" t="s">
        <v>30</v>
      </c>
      <c r="F35" s="35">
        <v>301.87</v>
      </c>
      <c r="G35" s="77">
        <v>0</v>
      </c>
      <c r="H35" s="79">
        <v>8.61</v>
      </c>
      <c r="I35" s="80">
        <f>(F35*H35)*(1+G35)</f>
        <v>2599.1</v>
      </c>
      <c r="K35" s="63"/>
      <c r="L35" s="178"/>
      <c r="M35" s="180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</row>
    <row r="36" spans="1:35" s="62" customFormat="1" ht="25.5" outlineLevel="1">
      <c r="A36" s="101" t="s">
        <v>31</v>
      </c>
      <c r="B36" s="104" t="s">
        <v>163</v>
      </c>
      <c r="C36" s="34">
        <v>70030071</v>
      </c>
      <c r="D36" s="34" t="s">
        <v>73</v>
      </c>
      <c r="E36" s="34" t="s">
        <v>30</v>
      </c>
      <c r="F36" s="35">
        <v>5851.06</v>
      </c>
      <c r="G36" s="77">
        <v>0</v>
      </c>
      <c r="H36" s="79">
        <v>10.85</v>
      </c>
      <c r="I36" s="80">
        <f>(F36*H36)*(1+G36)</f>
        <v>63484</v>
      </c>
      <c r="K36" s="63"/>
      <c r="L36" s="178"/>
      <c r="M36" s="180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</row>
    <row r="37" spans="1:35" s="62" customFormat="1" ht="25.5" outlineLevel="1">
      <c r="A37" s="115" t="s">
        <v>32</v>
      </c>
      <c r="B37" s="148" t="s">
        <v>116</v>
      </c>
      <c r="C37" s="34"/>
      <c r="D37" s="34"/>
      <c r="E37" s="34"/>
      <c r="F37" s="35"/>
      <c r="G37" s="77"/>
      <c r="H37" s="79"/>
      <c r="I37" s="80"/>
      <c r="K37" s="63"/>
      <c r="L37" s="178"/>
      <c r="M37" s="18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</row>
    <row r="38" spans="1:35" s="62" customFormat="1" ht="40.5" customHeight="1" outlineLevel="1">
      <c r="A38" s="101" t="s">
        <v>33</v>
      </c>
      <c r="B38" s="104" t="s">
        <v>187</v>
      </c>
      <c r="C38" s="34">
        <v>70030032</v>
      </c>
      <c r="D38" s="34" t="s">
        <v>73</v>
      </c>
      <c r="E38" s="34" t="s">
        <v>30</v>
      </c>
      <c r="F38" s="35">
        <v>304.9</v>
      </c>
      <c r="G38" s="77">
        <v>0</v>
      </c>
      <c r="H38" s="79">
        <v>14.18</v>
      </c>
      <c r="I38" s="80">
        <f>(F38*H38)*(1+G38)</f>
        <v>4323.48</v>
      </c>
      <c r="K38" s="63"/>
      <c r="L38" s="178"/>
      <c r="M38" s="18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</row>
    <row r="39" spans="1:35" s="62" customFormat="1" ht="29.25" customHeight="1" outlineLevel="1">
      <c r="A39" s="139" t="s">
        <v>186</v>
      </c>
      <c r="B39" s="140" t="s">
        <v>113</v>
      </c>
      <c r="C39" s="149">
        <v>93382</v>
      </c>
      <c r="D39" s="142" t="s">
        <v>72</v>
      </c>
      <c r="E39" s="142" t="s">
        <v>30</v>
      </c>
      <c r="F39" s="143">
        <v>4983.1</v>
      </c>
      <c r="G39" s="144">
        <v>0</v>
      </c>
      <c r="H39" s="145">
        <v>30.25</v>
      </c>
      <c r="I39" s="146">
        <f>(F39*H39)*(1+G39)</f>
        <v>150738.78</v>
      </c>
      <c r="K39" s="63"/>
      <c r="L39" s="178"/>
      <c r="M39" s="182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</row>
    <row r="40" spans="1:35" s="4" customFormat="1" ht="12.75" outlineLevel="1">
      <c r="A40" s="100" t="s">
        <v>34</v>
      </c>
      <c r="B40" s="126" t="s">
        <v>115</v>
      </c>
      <c r="C40" s="25"/>
      <c r="D40" s="25"/>
      <c r="E40" s="25"/>
      <c r="F40" s="26"/>
      <c r="G40" s="26"/>
      <c r="H40" s="26"/>
      <c r="I40" s="30"/>
      <c r="J40" s="1"/>
      <c r="K40" s="5"/>
      <c r="L40" s="177"/>
      <c r="M40" s="161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</row>
    <row r="41" spans="1:35" s="62" customFormat="1" ht="51" outlineLevel="1">
      <c r="A41" s="101" t="s">
        <v>35</v>
      </c>
      <c r="B41" s="104" t="s">
        <v>114</v>
      </c>
      <c r="C41" s="34" t="s">
        <v>36</v>
      </c>
      <c r="D41" s="34" t="s">
        <v>72</v>
      </c>
      <c r="E41" s="34" t="s">
        <v>30</v>
      </c>
      <c r="F41" s="35">
        <v>527.9</v>
      </c>
      <c r="G41" s="77">
        <v>0</v>
      </c>
      <c r="H41" s="79">
        <v>1.74</v>
      </c>
      <c r="I41" s="80">
        <f>(F41*H41)*(1+G41)</f>
        <v>918.55</v>
      </c>
      <c r="K41" s="63"/>
      <c r="L41" s="178"/>
      <c r="M41" s="18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</row>
    <row r="42" spans="1:35" s="62" customFormat="1" ht="25.5" outlineLevel="1">
      <c r="A42" s="101" t="s">
        <v>37</v>
      </c>
      <c r="B42" s="104" t="s">
        <v>180</v>
      </c>
      <c r="C42" s="34">
        <v>97912</v>
      </c>
      <c r="D42" s="34" t="s">
        <v>72</v>
      </c>
      <c r="E42" s="34" t="s">
        <v>38</v>
      </c>
      <c r="F42" s="35">
        <v>5279</v>
      </c>
      <c r="G42" s="77">
        <v>0</v>
      </c>
      <c r="H42" s="79">
        <v>2.28</v>
      </c>
      <c r="I42" s="80">
        <f>(F42*H42)*(1+G42)</f>
        <v>12036.12</v>
      </c>
      <c r="K42" s="63"/>
      <c r="L42" s="178"/>
      <c r="M42" s="18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</row>
    <row r="43" spans="1:35" s="62" customFormat="1" ht="12.75" outlineLevel="1">
      <c r="A43" s="139" t="s">
        <v>92</v>
      </c>
      <c r="B43" s="140" t="s">
        <v>93</v>
      </c>
      <c r="C43" s="142">
        <v>70030044</v>
      </c>
      <c r="D43" s="142" t="s">
        <v>73</v>
      </c>
      <c r="E43" s="142" t="s">
        <v>30</v>
      </c>
      <c r="F43" s="143">
        <v>527.9</v>
      </c>
      <c r="G43" s="144">
        <v>0</v>
      </c>
      <c r="H43" s="145">
        <v>10.29</v>
      </c>
      <c r="I43" s="146">
        <f>(F43*H43)*(1+G43)</f>
        <v>5432.09</v>
      </c>
      <c r="K43" s="63"/>
      <c r="L43" s="178"/>
      <c r="M43" s="18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</row>
    <row r="44" spans="1:35" ht="12.75" outlineLevel="1">
      <c r="A44" s="112"/>
      <c r="B44" s="123" t="s">
        <v>39</v>
      </c>
      <c r="C44" s="20"/>
      <c r="D44" s="20"/>
      <c r="E44" s="20"/>
      <c r="F44" s="22"/>
      <c r="G44" s="22"/>
      <c r="H44" s="22"/>
      <c r="I44" s="30">
        <f>SUM(I35:I43)</f>
        <v>239532.12</v>
      </c>
      <c r="K44" s="5"/>
      <c r="L44" s="173"/>
      <c r="M44" s="179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</row>
    <row r="45" spans="1:35" ht="12.75" outlineLevel="1">
      <c r="A45" s="113">
        <v>5</v>
      </c>
      <c r="B45" s="124" t="s">
        <v>130</v>
      </c>
      <c r="C45" s="68"/>
      <c r="D45" s="68"/>
      <c r="E45" s="68"/>
      <c r="F45" s="69"/>
      <c r="G45" s="69"/>
      <c r="H45" s="69"/>
      <c r="I45" s="70"/>
      <c r="K45" s="5"/>
      <c r="L45" s="173"/>
      <c r="M45" s="39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</row>
    <row r="46" spans="1:35" s="4" customFormat="1" ht="12.75" outlineLevel="1">
      <c r="A46" s="100" t="s">
        <v>40</v>
      </c>
      <c r="B46" s="126" t="s">
        <v>117</v>
      </c>
      <c r="C46" s="25"/>
      <c r="D46" s="25"/>
      <c r="E46" s="25"/>
      <c r="F46" s="26"/>
      <c r="G46" s="26"/>
      <c r="H46" s="26"/>
      <c r="I46" s="30"/>
      <c r="J46" s="1"/>
      <c r="K46" s="5"/>
      <c r="L46" s="177"/>
      <c r="M46" s="161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</row>
    <row r="47" spans="1:35" s="62" customFormat="1" ht="25.5" outlineLevel="1">
      <c r="A47" s="101" t="s">
        <v>41</v>
      </c>
      <c r="B47" s="166" t="s">
        <v>2</v>
      </c>
      <c r="C47" s="85" t="s">
        <v>149</v>
      </c>
      <c r="D47" s="34" t="s">
        <v>73</v>
      </c>
      <c r="E47" s="34" t="s">
        <v>26</v>
      </c>
      <c r="F47" s="35">
        <v>7973.78</v>
      </c>
      <c r="G47" s="77">
        <v>0</v>
      </c>
      <c r="H47" s="79">
        <v>24</v>
      </c>
      <c r="I47" s="80">
        <f>(F47*H47)*(1+G47)</f>
        <v>191370.72</v>
      </c>
      <c r="K47" s="63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</row>
    <row r="48" spans="1:35" s="62" customFormat="1" ht="25.5" outlineLevel="1">
      <c r="A48" s="101" t="s">
        <v>42</v>
      </c>
      <c r="B48" s="166" t="s">
        <v>3</v>
      </c>
      <c r="C48" s="85" t="s">
        <v>150</v>
      </c>
      <c r="D48" s="34" t="s">
        <v>73</v>
      </c>
      <c r="E48" s="34" t="s">
        <v>26</v>
      </c>
      <c r="F48" s="35">
        <v>301.18</v>
      </c>
      <c r="G48" s="77">
        <v>0</v>
      </c>
      <c r="H48" s="79">
        <v>28.47</v>
      </c>
      <c r="I48" s="80">
        <f>(F48*H48)*(1+G48)</f>
        <v>8574.59</v>
      </c>
      <c r="K48" s="63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</row>
    <row r="49" spans="1:35" s="62" customFormat="1" ht="25.5" outlineLevel="1">
      <c r="A49" s="101" t="s">
        <v>43</v>
      </c>
      <c r="B49" s="166" t="s">
        <v>1</v>
      </c>
      <c r="C49" s="85" t="s">
        <v>148</v>
      </c>
      <c r="D49" s="34" t="s">
        <v>73</v>
      </c>
      <c r="E49" s="34" t="s">
        <v>26</v>
      </c>
      <c r="F49" s="35">
        <v>150</v>
      </c>
      <c r="G49" s="77">
        <v>0</v>
      </c>
      <c r="H49" s="79">
        <v>15.9</v>
      </c>
      <c r="I49" s="80">
        <f>(F49*H49)*(1+G49)</f>
        <v>2385</v>
      </c>
      <c r="K49" s="63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</row>
    <row r="50" spans="1:35" s="62" customFormat="1" ht="25.5" outlineLevel="1">
      <c r="A50" s="101" t="s">
        <v>67</v>
      </c>
      <c r="B50" s="166" t="s">
        <v>0</v>
      </c>
      <c r="C50" s="85" t="s">
        <v>151</v>
      </c>
      <c r="D50" s="34" t="s">
        <v>73</v>
      </c>
      <c r="E50" s="34" t="s">
        <v>26</v>
      </c>
      <c r="F50" s="35">
        <v>75</v>
      </c>
      <c r="G50" s="77">
        <v>0</v>
      </c>
      <c r="H50" s="79">
        <v>5.96</v>
      </c>
      <c r="I50" s="80">
        <f>(F50*H50)*(1+G50)</f>
        <v>447</v>
      </c>
      <c r="K50" s="63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</row>
    <row r="51" spans="1:35" s="7" customFormat="1" ht="12.75" outlineLevel="1">
      <c r="A51" s="105" t="s">
        <v>62</v>
      </c>
      <c r="B51" s="128" t="s">
        <v>65</v>
      </c>
      <c r="C51" s="27"/>
      <c r="D51" s="27"/>
      <c r="E51" s="27"/>
      <c r="F51" s="28"/>
      <c r="G51" s="28"/>
      <c r="H51" s="28"/>
      <c r="I51" s="33"/>
      <c r="J51" s="6"/>
      <c r="K51" s="5"/>
      <c r="L51" s="183"/>
      <c r="M51" s="184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</row>
    <row r="52" spans="1:35" s="6" customFormat="1" ht="29.25" customHeight="1" outlineLevel="1">
      <c r="A52" s="103" t="s">
        <v>66</v>
      </c>
      <c r="B52" s="102" t="s">
        <v>140</v>
      </c>
      <c r="C52" s="85" t="s">
        <v>152</v>
      </c>
      <c r="D52" s="23" t="s">
        <v>73</v>
      </c>
      <c r="E52" s="19" t="s">
        <v>26</v>
      </c>
      <c r="F52" s="21">
        <v>309</v>
      </c>
      <c r="G52" s="59">
        <v>0</v>
      </c>
      <c r="H52" s="18">
        <v>208.87</v>
      </c>
      <c r="I52" s="31">
        <f>(F52*H52)*(1+G52)</f>
        <v>64540.83</v>
      </c>
      <c r="K52" s="5"/>
      <c r="L52" s="185"/>
      <c r="M52" s="186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</row>
    <row r="53" spans="1:35" ht="12.75" outlineLevel="1">
      <c r="A53" s="112"/>
      <c r="B53" s="123" t="s">
        <v>44</v>
      </c>
      <c r="C53" s="20"/>
      <c r="D53" s="20"/>
      <c r="E53" s="20"/>
      <c r="F53" s="22"/>
      <c r="G53" s="22"/>
      <c r="H53" s="22"/>
      <c r="I53" s="30">
        <f>SUM(I47:I52)</f>
        <v>267318.14</v>
      </c>
      <c r="K53" s="5"/>
      <c r="L53" s="173"/>
      <c r="M53" s="179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</row>
    <row r="54" spans="1:35" ht="12.75" outlineLevel="1">
      <c r="A54" s="113">
        <v>6</v>
      </c>
      <c r="B54" s="124" t="s">
        <v>121</v>
      </c>
      <c r="C54" s="68"/>
      <c r="D54" s="68"/>
      <c r="E54" s="68"/>
      <c r="F54" s="69"/>
      <c r="G54" s="69"/>
      <c r="H54" s="69"/>
      <c r="I54" s="70"/>
      <c r="K54" s="5"/>
      <c r="L54" s="173"/>
      <c r="M54" s="39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</row>
    <row r="55" spans="1:35" s="4" customFormat="1" ht="12.75" outlineLevel="1">
      <c r="A55" s="100" t="s">
        <v>45</v>
      </c>
      <c r="B55" s="126" t="s">
        <v>122</v>
      </c>
      <c r="C55" s="25"/>
      <c r="D55" s="25"/>
      <c r="E55" s="25"/>
      <c r="F55" s="26"/>
      <c r="G55" s="26"/>
      <c r="H55" s="26"/>
      <c r="I55" s="30"/>
      <c r="J55" s="1"/>
      <c r="K55" s="5"/>
      <c r="L55" s="177"/>
      <c r="M55" s="161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</row>
    <row r="56" spans="1:35" s="62" customFormat="1" ht="12.75" outlineLevel="1">
      <c r="A56" s="101" t="s">
        <v>46</v>
      </c>
      <c r="B56" s="104" t="s">
        <v>48</v>
      </c>
      <c r="C56" s="34" t="s">
        <v>47</v>
      </c>
      <c r="D56" s="34" t="s">
        <v>72</v>
      </c>
      <c r="E56" s="34" t="s">
        <v>49</v>
      </c>
      <c r="F56" s="35">
        <v>1000</v>
      </c>
      <c r="G56" s="77">
        <v>0</v>
      </c>
      <c r="H56" s="79">
        <v>5.55</v>
      </c>
      <c r="I56" s="80">
        <f>(F56*H56)*(1+G56)</f>
        <v>5550</v>
      </c>
      <c r="K56" s="63"/>
      <c r="L56" s="178"/>
      <c r="M56" s="187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</row>
    <row r="57" spans="1:35" s="4" customFormat="1" ht="12.75" outlineLevel="1">
      <c r="A57" s="100"/>
      <c r="B57" s="123" t="s">
        <v>50</v>
      </c>
      <c r="C57" s="25"/>
      <c r="D57" s="25"/>
      <c r="E57" s="25"/>
      <c r="F57" s="26"/>
      <c r="G57" s="26"/>
      <c r="H57" s="26"/>
      <c r="I57" s="30">
        <f>SUM(I56)</f>
        <v>5550</v>
      </c>
      <c r="J57" s="1"/>
      <c r="K57" s="5"/>
      <c r="L57" s="177"/>
      <c r="M57" s="179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</row>
    <row r="58" spans="1:35" ht="12.75" outlineLevel="1">
      <c r="A58" s="113">
        <v>7</v>
      </c>
      <c r="B58" s="124" t="s">
        <v>120</v>
      </c>
      <c r="C58" s="68"/>
      <c r="D58" s="68"/>
      <c r="E58" s="68"/>
      <c r="F58" s="69"/>
      <c r="G58" s="69"/>
      <c r="H58" s="69"/>
      <c r="I58" s="70"/>
      <c r="K58" s="5"/>
      <c r="L58" s="173"/>
      <c r="M58" s="39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</row>
    <row r="59" spans="1:35" s="4" customFormat="1" ht="25.5" outlineLevel="1">
      <c r="A59" s="100" t="s">
        <v>94</v>
      </c>
      <c r="B59" s="127" t="s">
        <v>131</v>
      </c>
      <c r="C59" s="25"/>
      <c r="D59" s="25"/>
      <c r="E59" s="25"/>
      <c r="F59" s="26"/>
      <c r="G59" s="26"/>
      <c r="H59" s="26"/>
      <c r="I59" s="30"/>
      <c r="J59" s="1"/>
      <c r="K59" s="5"/>
      <c r="L59" s="177"/>
      <c r="M59" s="181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</row>
    <row r="60" spans="1:35" s="62" customFormat="1" ht="25.5" outlineLevel="1">
      <c r="A60" s="101" t="s">
        <v>95</v>
      </c>
      <c r="B60" s="104" t="s">
        <v>172</v>
      </c>
      <c r="C60" s="34">
        <v>70070204</v>
      </c>
      <c r="D60" s="34" t="s">
        <v>73</v>
      </c>
      <c r="E60" s="34" t="s">
        <v>9</v>
      </c>
      <c r="F60" s="35">
        <v>7</v>
      </c>
      <c r="G60" s="77">
        <v>0</v>
      </c>
      <c r="H60" s="79">
        <v>4363.41</v>
      </c>
      <c r="I60" s="80">
        <f>(F60*H60)*(1+G60)</f>
        <v>30543.87</v>
      </c>
      <c r="K60" s="63"/>
      <c r="L60" s="178"/>
      <c r="M60" s="180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</row>
    <row r="61" spans="1:35" s="62" customFormat="1" ht="25.5" outlineLevel="1">
      <c r="A61" s="101" t="s">
        <v>96</v>
      </c>
      <c r="B61" s="104" t="s">
        <v>174</v>
      </c>
      <c r="C61" s="34">
        <v>70070206</v>
      </c>
      <c r="D61" s="34" t="s">
        <v>73</v>
      </c>
      <c r="E61" s="34" t="s">
        <v>9</v>
      </c>
      <c r="F61" s="35">
        <v>7</v>
      </c>
      <c r="G61" s="77">
        <v>0</v>
      </c>
      <c r="H61" s="79">
        <v>5878.98</v>
      </c>
      <c r="I61" s="80">
        <f>(F61*H61)*(1+G61)</f>
        <v>41152.86</v>
      </c>
      <c r="K61" s="63"/>
      <c r="L61" s="178"/>
      <c r="M61" s="180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</row>
    <row r="62" spans="1:35" s="62" customFormat="1" ht="25.5" outlineLevel="1">
      <c r="A62" s="139" t="s">
        <v>97</v>
      </c>
      <c r="B62" s="104" t="s">
        <v>173</v>
      </c>
      <c r="C62" s="141" t="s">
        <v>175</v>
      </c>
      <c r="D62" s="34" t="s">
        <v>73</v>
      </c>
      <c r="E62" s="142" t="s">
        <v>9</v>
      </c>
      <c r="F62" s="35">
        <v>3</v>
      </c>
      <c r="G62" s="77">
        <v>0</v>
      </c>
      <c r="H62" s="79">
        <v>6919.68</v>
      </c>
      <c r="I62" s="80">
        <f>(F62*H62)*(1+G62)</f>
        <v>20759.04</v>
      </c>
      <c r="K62" s="63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</row>
    <row r="63" spans="1:35" s="4" customFormat="1" ht="12.75" outlineLevel="1">
      <c r="A63" s="100"/>
      <c r="B63" s="123" t="s">
        <v>110</v>
      </c>
      <c r="C63" s="25"/>
      <c r="D63" s="25"/>
      <c r="E63" s="25"/>
      <c r="F63" s="26"/>
      <c r="G63" s="26"/>
      <c r="H63" s="26"/>
      <c r="I63" s="30">
        <f>SUM(I60:I62)</f>
        <v>92455.77</v>
      </c>
      <c r="J63" s="38"/>
      <c r="K63" s="37"/>
      <c r="L63" s="177"/>
      <c r="M63" s="179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</row>
    <row r="64" spans="1:35" ht="12.75" outlineLevel="1">
      <c r="A64" s="113">
        <v>8</v>
      </c>
      <c r="B64" s="124" t="s">
        <v>118</v>
      </c>
      <c r="C64" s="68"/>
      <c r="D64" s="68"/>
      <c r="E64" s="68"/>
      <c r="F64" s="69"/>
      <c r="G64" s="69"/>
      <c r="H64" s="69"/>
      <c r="I64" s="70"/>
      <c r="J64" s="38"/>
      <c r="K64" s="37"/>
      <c r="L64" s="173"/>
      <c r="M64" s="39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</row>
    <row r="65" spans="1:35" s="4" customFormat="1" ht="25.5" outlineLevel="1">
      <c r="A65" s="115" t="s">
        <v>51</v>
      </c>
      <c r="B65" s="127" t="s">
        <v>119</v>
      </c>
      <c r="C65" s="25"/>
      <c r="D65" s="25"/>
      <c r="E65" s="25"/>
      <c r="F65" s="26"/>
      <c r="G65" s="26"/>
      <c r="H65" s="26"/>
      <c r="I65" s="30"/>
      <c r="J65" s="38"/>
      <c r="K65" s="37"/>
      <c r="L65" s="177"/>
      <c r="M65" s="181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</row>
    <row r="66" spans="1:35" s="62" customFormat="1" ht="38.25" outlineLevel="1">
      <c r="A66" s="101" t="s">
        <v>52</v>
      </c>
      <c r="B66" s="104" t="s">
        <v>141</v>
      </c>
      <c r="C66" s="85" t="s">
        <v>171</v>
      </c>
      <c r="D66" s="86" t="s">
        <v>72</v>
      </c>
      <c r="E66" s="34" t="s">
        <v>15</v>
      </c>
      <c r="F66" s="35">
        <v>1633</v>
      </c>
      <c r="G66" s="77">
        <v>0</v>
      </c>
      <c r="H66" s="79">
        <v>9.65</v>
      </c>
      <c r="I66" s="80">
        <f>(F66*H66)*(1+G66)</f>
        <v>15758.45</v>
      </c>
      <c r="J66" s="67"/>
      <c r="K66" s="66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</row>
    <row r="67" spans="1:35" s="62" customFormat="1" ht="25.5" outlineLevel="1">
      <c r="A67" s="101" t="s">
        <v>53</v>
      </c>
      <c r="B67" s="104" t="s">
        <v>142</v>
      </c>
      <c r="C67" s="83" t="s">
        <v>7</v>
      </c>
      <c r="D67" s="86" t="s">
        <v>72</v>
      </c>
      <c r="E67" s="34" t="s">
        <v>15</v>
      </c>
      <c r="F67" s="35">
        <v>1633</v>
      </c>
      <c r="G67" s="77">
        <v>0</v>
      </c>
      <c r="H67" s="79">
        <v>85.08</v>
      </c>
      <c r="I67" s="80">
        <f>(F67*H67)*(1+G67)</f>
        <v>138935.64</v>
      </c>
      <c r="J67" s="67"/>
      <c r="K67" s="66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</row>
    <row r="68" spans="1:35" s="4" customFormat="1" ht="25.5" outlineLevel="1">
      <c r="A68" s="100" t="s">
        <v>98</v>
      </c>
      <c r="B68" s="127" t="s">
        <v>139</v>
      </c>
      <c r="C68" s="25"/>
      <c r="D68" s="25"/>
      <c r="E68" s="25"/>
      <c r="F68" s="26"/>
      <c r="G68" s="26"/>
      <c r="H68" s="26"/>
      <c r="I68" s="30"/>
      <c r="J68" s="38"/>
      <c r="K68" s="36"/>
      <c r="L68" s="177"/>
      <c r="M68" s="181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</row>
    <row r="69" spans="1:35" s="62" customFormat="1" ht="19.5" customHeight="1" outlineLevel="1">
      <c r="A69" s="139" t="s">
        <v>99</v>
      </c>
      <c r="B69" s="140" t="s">
        <v>164</v>
      </c>
      <c r="C69" s="142">
        <v>70080346</v>
      </c>
      <c r="D69" s="99" t="s">
        <v>73</v>
      </c>
      <c r="E69" s="142" t="s">
        <v>63</v>
      </c>
      <c r="F69" s="143">
        <v>372.32</v>
      </c>
      <c r="G69" s="144">
        <v>0</v>
      </c>
      <c r="H69" s="145">
        <v>110.57</v>
      </c>
      <c r="I69" s="146">
        <f>(F69*H69)*(1+G69)</f>
        <v>41167.42</v>
      </c>
      <c r="K69" s="63"/>
      <c r="L69" s="178"/>
      <c r="M69" s="18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</row>
    <row r="70" spans="1:35" s="62" customFormat="1" ht="19.5" customHeight="1" outlineLevel="1">
      <c r="A70" s="101" t="s">
        <v>100</v>
      </c>
      <c r="B70" s="104" t="s">
        <v>165</v>
      </c>
      <c r="C70" s="34">
        <v>70080347</v>
      </c>
      <c r="D70" s="99" t="s">
        <v>73</v>
      </c>
      <c r="E70" s="34" t="s">
        <v>64</v>
      </c>
      <c r="F70" s="35">
        <v>744.64</v>
      </c>
      <c r="G70" s="77">
        <v>0</v>
      </c>
      <c r="H70" s="79">
        <v>5.13</v>
      </c>
      <c r="I70" s="80">
        <f>(F70*H70)*(1+G70)</f>
        <v>3820</v>
      </c>
      <c r="K70" s="63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</row>
    <row r="71" spans="1:35" ht="12.75" outlineLevel="1">
      <c r="A71" s="100" t="s">
        <v>101</v>
      </c>
      <c r="B71" s="126" t="s">
        <v>132</v>
      </c>
      <c r="C71" s="20"/>
      <c r="D71" s="20"/>
      <c r="E71" s="20"/>
      <c r="F71" s="22"/>
      <c r="G71" s="22"/>
      <c r="H71" s="22"/>
      <c r="I71" s="32"/>
      <c r="K71" s="5"/>
      <c r="L71" s="173"/>
      <c r="M71" s="161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</row>
    <row r="72" spans="1:35" s="62" customFormat="1" ht="12.75" outlineLevel="1">
      <c r="A72" s="101" t="s">
        <v>102</v>
      </c>
      <c r="B72" s="104" t="s">
        <v>166</v>
      </c>
      <c r="C72" s="99">
        <v>70070055</v>
      </c>
      <c r="D72" s="99" t="s">
        <v>73</v>
      </c>
      <c r="E72" s="87" t="s">
        <v>30</v>
      </c>
      <c r="F72" s="79">
        <v>241.8</v>
      </c>
      <c r="G72" s="77">
        <v>0</v>
      </c>
      <c r="H72" s="79">
        <v>107.14</v>
      </c>
      <c r="I72" s="80">
        <f>(F72*H72)*(1+G72)</f>
        <v>25906.45</v>
      </c>
      <c r="K72" s="63"/>
      <c r="L72" s="178"/>
      <c r="M72" s="18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</row>
    <row r="73" spans="1:35" s="62" customFormat="1" ht="12.75" outlineLevel="1">
      <c r="A73" s="101" t="s">
        <v>103</v>
      </c>
      <c r="B73" s="129" t="s">
        <v>170</v>
      </c>
      <c r="C73" s="99">
        <v>70070054</v>
      </c>
      <c r="D73" s="99" t="s">
        <v>73</v>
      </c>
      <c r="E73" s="87" t="s">
        <v>30</v>
      </c>
      <c r="F73" s="79">
        <v>196</v>
      </c>
      <c r="G73" s="77">
        <v>0</v>
      </c>
      <c r="H73" s="79">
        <v>120.19</v>
      </c>
      <c r="I73" s="80">
        <f>(F73*H73)*(1+G73)</f>
        <v>23557.24</v>
      </c>
      <c r="K73" s="63"/>
      <c r="L73" s="178"/>
      <c r="M73" s="18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</row>
    <row r="74" spans="1:35" s="6" customFormat="1" ht="12.75" outlineLevel="1">
      <c r="A74" s="100" t="s">
        <v>104</v>
      </c>
      <c r="B74" s="126" t="s">
        <v>133</v>
      </c>
      <c r="C74" s="25"/>
      <c r="D74" s="25"/>
      <c r="E74" s="25"/>
      <c r="F74" s="26"/>
      <c r="G74" s="77"/>
      <c r="H74" s="26"/>
      <c r="I74" s="30"/>
      <c r="K74" s="5"/>
      <c r="L74" s="185"/>
      <c r="M74" s="161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</row>
    <row r="75" spans="1:35" s="62" customFormat="1" ht="25.5" outlineLevel="1">
      <c r="A75" s="101" t="s">
        <v>105</v>
      </c>
      <c r="B75" s="104" t="s">
        <v>143</v>
      </c>
      <c r="C75" s="106" t="s">
        <v>4</v>
      </c>
      <c r="D75" s="99" t="s">
        <v>72</v>
      </c>
      <c r="E75" s="87" t="s">
        <v>9</v>
      </c>
      <c r="F75" s="35">
        <v>20</v>
      </c>
      <c r="G75" s="77">
        <v>0</v>
      </c>
      <c r="H75" s="79">
        <v>379.76</v>
      </c>
      <c r="I75" s="80">
        <f>(F75*H75)*(1+G75)</f>
        <v>7595.2</v>
      </c>
      <c r="J75" s="78"/>
      <c r="K75" s="63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</row>
    <row r="76" spans="1:35" s="62" customFormat="1" ht="18.75" customHeight="1" outlineLevel="1">
      <c r="A76" s="101" t="s">
        <v>106</v>
      </c>
      <c r="B76" s="104" t="s">
        <v>8</v>
      </c>
      <c r="C76" s="34">
        <v>73607</v>
      </c>
      <c r="D76" s="34" t="s">
        <v>72</v>
      </c>
      <c r="E76" s="34" t="s">
        <v>9</v>
      </c>
      <c r="F76" s="35">
        <v>20</v>
      </c>
      <c r="G76" s="77">
        <v>0</v>
      </c>
      <c r="H76" s="79">
        <v>96.08</v>
      </c>
      <c r="I76" s="80">
        <f>(F76*H76)*(1+G76)</f>
        <v>1921.6</v>
      </c>
      <c r="K76" s="63"/>
      <c r="L76" s="178"/>
      <c r="M76" s="18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</row>
    <row r="77" spans="1:35" ht="12.75" outlineLevel="1">
      <c r="A77" s="112"/>
      <c r="B77" s="123" t="s">
        <v>54</v>
      </c>
      <c r="C77" s="20"/>
      <c r="D77" s="20"/>
      <c r="E77" s="20"/>
      <c r="F77" s="22"/>
      <c r="G77" s="22"/>
      <c r="H77" s="22"/>
      <c r="I77" s="30">
        <f>SUM(I66:I76)</f>
        <v>258662</v>
      </c>
      <c r="K77" s="5"/>
      <c r="L77" s="173"/>
      <c r="M77" s="179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</row>
    <row r="78" spans="1:35" ht="12.75" outlineLevel="1">
      <c r="A78" s="113">
        <v>9</v>
      </c>
      <c r="B78" s="124" t="s">
        <v>134</v>
      </c>
      <c r="C78" s="68"/>
      <c r="D78" s="68"/>
      <c r="E78" s="68"/>
      <c r="F78" s="69"/>
      <c r="G78" s="69"/>
      <c r="H78" s="69"/>
      <c r="I78" s="70"/>
      <c r="K78" s="5"/>
      <c r="L78" s="173"/>
      <c r="M78" s="39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</row>
    <row r="79" spans="1:35" s="4" customFormat="1" ht="12.75" outlineLevel="1">
      <c r="A79" s="100" t="s">
        <v>55</v>
      </c>
      <c r="B79" s="126" t="s">
        <v>135</v>
      </c>
      <c r="C79" s="25"/>
      <c r="D79" s="25"/>
      <c r="E79" s="25"/>
      <c r="F79" s="26"/>
      <c r="G79" s="26"/>
      <c r="H79" s="26"/>
      <c r="I79" s="30"/>
      <c r="J79" s="1"/>
      <c r="K79" s="5"/>
      <c r="L79" s="177"/>
      <c r="M79" s="161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</row>
    <row r="80" spans="1:35" s="64" customFormat="1" ht="25.5" outlineLevel="1">
      <c r="A80" s="114" t="s">
        <v>56</v>
      </c>
      <c r="B80" s="104" t="s">
        <v>80</v>
      </c>
      <c r="C80" s="81">
        <v>72961</v>
      </c>
      <c r="D80" s="81" t="s">
        <v>72</v>
      </c>
      <c r="E80" s="81" t="s">
        <v>26</v>
      </c>
      <c r="F80" s="82">
        <v>782.4</v>
      </c>
      <c r="G80" s="77">
        <v>0</v>
      </c>
      <c r="H80" s="79">
        <v>1.36</v>
      </c>
      <c r="I80" s="80">
        <f>(F80*H80)*(1+G80)</f>
        <v>1064.06</v>
      </c>
      <c r="K80" s="65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</row>
    <row r="81" spans="1:35" s="64" customFormat="1" ht="12.75" outlineLevel="1">
      <c r="A81" s="114" t="s">
        <v>81</v>
      </c>
      <c r="B81" s="129" t="s">
        <v>144</v>
      </c>
      <c r="C81" s="81">
        <v>70090098</v>
      </c>
      <c r="D81" s="81" t="s">
        <v>73</v>
      </c>
      <c r="E81" s="81" t="s">
        <v>30</v>
      </c>
      <c r="F81" s="82">
        <v>39.12</v>
      </c>
      <c r="G81" s="77">
        <v>0</v>
      </c>
      <c r="H81" s="79">
        <v>115.43</v>
      </c>
      <c r="I81" s="80">
        <f>(F81*H81)*(1+G81)</f>
        <v>4515.62</v>
      </c>
      <c r="K81" s="65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</row>
    <row r="82" spans="1:35" s="64" customFormat="1" ht="12.75" outlineLevel="1">
      <c r="A82" s="114" t="s">
        <v>107</v>
      </c>
      <c r="B82" s="129" t="s">
        <v>153</v>
      </c>
      <c r="C82" s="81">
        <v>70090100</v>
      </c>
      <c r="D82" s="81" t="s">
        <v>73</v>
      </c>
      <c r="E82" s="81" t="s">
        <v>26</v>
      </c>
      <c r="F82" s="82">
        <v>782.4</v>
      </c>
      <c r="G82" s="77">
        <v>0</v>
      </c>
      <c r="H82" s="79">
        <v>6.34</v>
      </c>
      <c r="I82" s="80">
        <f>(F82*H82)*(1+G82)</f>
        <v>4960.42</v>
      </c>
      <c r="K82" s="65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</row>
    <row r="83" spans="1:35" s="64" customFormat="1" ht="12.75" outlineLevel="1">
      <c r="A83" s="114" t="s">
        <v>108</v>
      </c>
      <c r="B83" s="129" t="s">
        <v>145</v>
      </c>
      <c r="C83" s="81">
        <v>70090102</v>
      </c>
      <c r="D83" s="81" t="s">
        <v>73</v>
      </c>
      <c r="E83" s="81" t="s">
        <v>30</v>
      </c>
      <c r="F83" s="82">
        <v>23.47</v>
      </c>
      <c r="G83" s="77">
        <v>0</v>
      </c>
      <c r="H83" s="79">
        <v>871.48</v>
      </c>
      <c r="I83" s="80">
        <f>(F83*H83)*(1+G83)</f>
        <v>20453.64</v>
      </c>
      <c r="K83" s="65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</row>
    <row r="84" spans="1:35" ht="12.75" outlineLevel="1">
      <c r="A84" s="112"/>
      <c r="B84" s="123" t="s">
        <v>57</v>
      </c>
      <c r="C84" s="20"/>
      <c r="D84" s="20"/>
      <c r="E84" s="20"/>
      <c r="F84" s="22"/>
      <c r="G84" s="22"/>
      <c r="H84" s="22"/>
      <c r="I84" s="30">
        <f>SUM(I80:I83)</f>
        <v>30993.74</v>
      </c>
      <c r="K84" s="5"/>
      <c r="L84" s="173"/>
      <c r="M84" s="179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</row>
    <row r="85" spans="1:35" ht="12.75" outlineLevel="1">
      <c r="A85" s="113">
        <v>10</v>
      </c>
      <c r="B85" s="124" t="s">
        <v>136</v>
      </c>
      <c r="C85" s="68"/>
      <c r="D85" s="68"/>
      <c r="E85" s="68"/>
      <c r="F85" s="69"/>
      <c r="G85" s="69"/>
      <c r="H85" s="69"/>
      <c r="I85" s="70"/>
      <c r="K85" s="5"/>
      <c r="L85" s="173"/>
      <c r="M85" s="39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</row>
    <row r="86" spans="1:35" s="4" customFormat="1" ht="12.75" outlineLevel="1">
      <c r="A86" s="100" t="s">
        <v>58</v>
      </c>
      <c r="B86" s="126" t="s">
        <v>137</v>
      </c>
      <c r="C86" s="25"/>
      <c r="D86" s="25"/>
      <c r="E86" s="25"/>
      <c r="F86" s="26"/>
      <c r="G86" s="26"/>
      <c r="H86" s="26"/>
      <c r="I86" s="30"/>
      <c r="J86" s="1"/>
      <c r="K86" s="5"/>
      <c r="L86" s="177"/>
      <c r="M86" s="161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</row>
    <row r="87" spans="1:56" s="96" customFormat="1" ht="63.75" outlineLevel="1">
      <c r="A87" s="101" t="s">
        <v>59</v>
      </c>
      <c r="B87" s="104" t="s">
        <v>182</v>
      </c>
      <c r="C87" s="93"/>
      <c r="D87" s="34" t="s">
        <v>183</v>
      </c>
      <c r="E87" s="34" t="s">
        <v>15</v>
      </c>
      <c r="F87" s="35">
        <v>91</v>
      </c>
      <c r="G87" s="77">
        <v>0</v>
      </c>
      <c r="H87" s="79">
        <v>2558.29</v>
      </c>
      <c r="I87" s="80">
        <f>(F87*H87)*(1+G87)</f>
        <v>232804.39</v>
      </c>
      <c r="J87" s="94"/>
      <c r="K87" s="95"/>
      <c r="L87" s="94"/>
      <c r="M87" s="189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</row>
    <row r="88" spans="1:56" s="96" customFormat="1" ht="12.75" outlineLevel="1">
      <c r="A88" s="115" t="s">
        <v>192</v>
      </c>
      <c r="B88" s="148" t="s">
        <v>199</v>
      </c>
      <c r="C88" s="93"/>
      <c r="D88" s="34"/>
      <c r="E88" s="34"/>
      <c r="F88" s="35"/>
      <c r="G88" s="77"/>
      <c r="H88" s="79"/>
      <c r="I88" s="80"/>
      <c r="J88" s="94"/>
      <c r="K88" s="95"/>
      <c r="L88" s="94"/>
      <c r="M88" s="189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</row>
    <row r="89" spans="1:56" s="96" customFormat="1" ht="25.5" outlineLevel="1">
      <c r="A89" s="101" t="s">
        <v>193</v>
      </c>
      <c r="B89" s="104" t="s">
        <v>173</v>
      </c>
      <c r="C89" s="141" t="s">
        <v>175</v>
      </c>
      <c r="D89" s="34" t="s">
        <v>73</v>
      </c>
      <c r="E89" s="142" t="s">
        <v>9</v>
      </c>
      <c r="F89" s="35">
        <v>1</v>
      </c>
      <c r="G89" s="77">
        <v>0</v>
      </c>
      <c r="H89" s="79">
        <v>6919.68</v>
      </c>
      <c r="I89" s="80">
        <f>(F89*H89)*(1+G89)</f>
        <v>6919.68</v>
      </c>
      <c r="J89" s="94"/>
      <c r="K89" s="95"/>
      <c r="L89" s="94"/>
      <c r="M89" s="189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</row>
    <row r="90" spans="1:56" s="96" customFormat="1" ht="25.5" outlineLevel="1">
      <c r="A90" s="101" t="s">
        <v>194</v>
      </c>
      <c r="B90" s="170" t="s">
        <v>195</v>
      </c>
      <c r="C90" s="93" t="s">
        <v>196</v>
      </c>
      <c r="D90" s="34" t="s">
        <v>73</v>
      </c>
      <c r="E90" s="34" t="s">
        <v>15</v>
      </c>
      <c r="F90" s="35">
        <v>100</v>
      </c>
      <c r="G90" s="77"/>
      <c r="H90" s="79">
        <v>171.92</v>
      </c>
      <c r="I90" s="80">
        <f>(F90*H90)*(1+G90)</f>
        <v>17192</v>
      </c>
      <c r="J90" s="94"/>
      <c r="K90" s="95"/>
      <c r="L90" s="94"/>
      <c r="M90" s="189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</row>
    <row r="91" spans="1:56" s="96" customFormat="1" ht="25.5" outlineLevel="1">
      <c r="A91" s="101" t="s">
        <v>201</v>
      </c>
      <c r="B91" s="104" t="s">
        <v>205</v>
      </c>
      <c r="C91" s="93">
        <v>70080099</v>
      </c>
      <c r="D91" s="34" t="s">
        <v>73</v>
      </c>
      <c r="E91" s="34" t="s">
        <v>15</v>
      </c>
      <c r="F91" s="35">
        <v>100</v>
      </c>
      <c r="G91" s="77"/>
      <c r="H91" s="79">
        <v>5.75</v>
      </c>
      <c r="I91" s="80">
        <f>(F91*H91)*(1+G91)</f>
        <v>575</v>
      </c>
      <c r="J91" s="94"/>
      <c r="K91" s="95"/>
      <c r="L91" s="94"/>
      <c r="M91" s="189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</row>
    <row r="92" spans="1:56" s="96" customFormat="1" ht="25.5" customHeight="1" outlineLevel="1">
      <c r="A92" s="115" t="s">
        <v>197</v>
      </c>
      <c r="B92" s="148" t="s">
        <v>198</v>
      </c>
      <c r="C92" s="93"/>
      <c r="D92" s="34"/>
      <c r="E92" s="34"/>
      <c r="F92" s="35"/>
      <c r="G92" s="77"/>
      <c r="H92" s="79"/>
      <c r="I92" s="80"/>
      <c r="J92" s="94"/>
      <c r="K92" s="95"/>
      <c r="L92" s="94"/>
      <c r="M92" s="189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</row>
    <row r="93" spans="1:56" s="96" customFormat="1" ht="12.75" outlineLevel="1">
      <c r="A93" s="101" t="s">
        <v>202</v>
      </c>
      <c r="B93" s="170" t="s">
        <v>200</v>
      </c>
      <c r="C93" s="93">
        <v>70100017</v>
      </c>
      <c r="D93" s="34" t="s">
        <v>73</v>
      </c>
      <c r="E93" s="142" t="s">
        <v>9</v>
      </c>
      <c r="F93" s="35">
        <v>4</v>
      </c>
      <c r="G93" s="77"/>
      <c r="H93" s="79">
        <v>499.05</v>
      </c>
      <c r="I93" s="80">
        <f>(F93*H93)*(1+G93)</f>
        <v>1996.2</v>
      </c>
      <c r="J93" s="94"/>
      <c r="K93" s="95"/>
      <c r="L93" s="94"/>
      <c r="M93" s="189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</row>
    <row r="94" spans="1:56" s="96" customFormat="1" ht="25.5" outlineLevel="1">
      <c r="A94" s="101" t="s">
        <v>203</v>
      </c>
      <c r="B94" s="104" t="s">
        <v>172</v>
      </c>
      <c r="C94" s="34">
        <v>70070204</v>
      </c>
      <c r="D94" s="34" t="s">
        <v>73</v>
      </c>
      <c r="E94" s="34" t="s">
        <v>9</v>
      </c>
      <c r="F94" s="35">
        <v>4</v>
      </c>
      <c r="G94" s="77">
        <v>0</v>
      </c>
      <c r="H94" s="79">
        <v>4363.41</v>
      </c>
      <c r="I94" s="80">
        <f>(F94*H94)*(1+G94)</f>
        <v>17453.64</v>
      </c>
      <c r="J94" s="94"/>
      <c r="K94" s="95"/>
      <c r="L94" s="94"/>
      <c r="M94" s="189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</row>
    <row r="95" spans="1:56" s="96" customFormat="1" ht="25.5" outlineLevel="1">
      <c r="A95" s="101" t="s">
        <v>204</v>
      </c>
      <c r="B95" s="170" t="s">
        <v>207</v>
      </c>
      <c r="C95" s="93" t="s">
        <v>206</v>
      </c>
      <c r="D95" s="34" t="s">
        <v>73</v>
      </c>
      <c r="E95" s="34" t="s">
        <v>15</v>
      </c>
      <c r="F95" s="35">
        <v>20</v>
      </c>
      <c r="G95" s="77"/>
      <c r="H95" s="79">
        <v>24</v>
      </c>
      <c r="I95" s="80">
        <f>(F95*H95)*(1+G95)</f>
        <v>480</v>
      </c>
      <c r="J95" s="94"/>
      <c r="K95" s="95"/>
      <c r="L95" s="94"/>
      <c r="M95" s="189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</row>
    <row r="96" spans="1:35" ht="12.75" outlineLevel="1">
      <c r="A96" s="112"/>
      <c r="B96" s="123" t="s">
        <v>60</v>
      </c>
      <c r="C96" s="20"/>
      <c r="D96" s="20"/>
      <c r="E96" s="20"/>
      <c r="F96" s="22"/>
      <c r="G96" s="22"/>
      <c r="H96" s="22"/>
      <c r="I96" s="30">
        <f>SUM(I87:I95)</f>
        <v>277420.91</v>
      </c>
      <c r="K96" s="5"/>
      <c r="L96" s="173"/>
      <c r="M96" s="179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</row>
    <row r="97" spans="1:35" ht="12.75" outlineLevel="1">
      <c r="A97" s="116">
        <v>11</v>
      </c>
      <c r="B97" s="130" t="s">
        <v>138</v>
      </c>
      <c r="C97" s="159"/>
      <c r="D97" s="159"/>
      <c r="E97" s="159"/>
      <c r="F97" s="160"/>
      <c r="G97" s="160"/>
      <c r="H97" s="160"/>
      <c r="I97" s="70"/>
      <c r="K97" s="5"/>
      <c r="L97" s="173"/>
      <c r="M97" s="179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</row>
    <row r="98" spans="1:35" s="13" customFormat="1" ht="12.75" outlineLevel="1">
      <c r="A98" s="151" t="s">
        <v>85</v>
      </c>
      <c r="B98" s="104" t="s">
        <v>167</v>
      </c>
      <c r="C98" s="87"/>
      <c r="D98" s="87"/>
      <c r="E98" s="87"/>
      <c r="F98" s="79"/>
      <c r="G98" s="77"/>
      <c r="H98" s="98"/>
      <c r="I98" s="80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s="13" customFormat="1" ht="12.75" outlineLevel="1">
      <c r="A99" s="151" t="s">
        <v>179</v>
      </c>
      <c r="B99" s="104" t="s">
        <v>181</v>
      </c>
      <c r="C99" s="93">
        <v>10175</v>
      </c>
      <c r="D99" s="87" t="s">
        <v>73</v>
      </c>
      <c r="E99" s="87" t="s">
        <v>49</v>
      </c>
      <c r="F99" s="79">
        <v>1280</v>
      </c>
      <c r="G99" s="77"/>
      <c r="H99" s="98">
        <v>46.73</v>
      </c>
      <c r="I99" s="80">
        <f>(F99*H99)*(1+G99)</f>
        <v>59814.4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13" s="12" customFormat="1" ht="12.75" outlineLevel="1">
      <c r="A100" s="117"/>
      <c r="B100" s="131" t="s">
        <v>61</v>
      </c>
      <c r="C100" s="135"/>
      <c r="D100" s="135"/>
      <c r="E100" s="17"/>
      <c r="F100" s="18"/>
      <c r="G100" s="18"/>
      <c r="H100" s="18"/>
      <c r="I100" s="29">
        <f>SUM(I99)</f>
        <v>59814.4</v>
      </c>
      <c r="M100" s="190"/>
    </row>
    <row r="101" spans="1:35" ht="12.75">
      <c r="A101" s="113" t="s">
        <v>68</v>
      </c>
      <c r="B101" s="133" t="s">
        <v>86</v>
      </c>
      <c r="C101" s="68"/>
      <c r="D101" s="68"/>
      <c r="E101" s="68"/>
      <c r="F101" s="69"/>
      <c r="G101" s="69"/>
      <c r="H101" s="69"/>
      <c r="I101" s="70">
        <f>SUM(I16+I22+I32+I44+I53+I57+I63+I77+I84+I96+I100)</f>
        <v>1296344.21</v>
      </c>
      <c r="J101" s="16"/>
      <c r="K101" s="11"/>
      <c r="L101" s="173"/>
      <c r="M101" s="191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</row>
    <row r="102" spans="1:35" ht="12.75">
      <c r="A102" s="115"/>
      <c r="B102" s="152"/>
      <c r="C102" s="153"/>
      <c r="D102" s="153"/>
      <c r="E102" s="153"/>
      <c r="F102" s="154"/>
      <c r="G102" s="154"/>
      <c r="H102" s="154"/>
      <c r="I102" s="155"/>
      <c r="J102" s="16"/>
      <c r="K102" s="11"/>
      <c r="L102" s="173"/>
      <c r="M102" s="191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</row>
    <row r="103" spans="1:35" s="8" customFormat="1" ht="12.75">
      <c r="A103" s="156"/>
      <c r="B103" s="132" t="s">
        <v>169</v>
      </c>
      <c r="C103" s="157"/>
      <c r="D103" s="157"/>
      <c r="E103" s="157"/>
      <c r="F103" s="158"/>
      <c r="G103" s="158"/>
      <c r="H103" s="158"/>
      <c r="I103" s="71">
        <f>I101*1.3</f>
        <v>1685247.47</v>
      </c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9:35" ht="12.75">
      <c r="I104" s="9"/>
      <c r="K104" s="5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</row>
    <row r="105" spans="11:35" ht="12.75">
      <c r="K105" s="5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</row>
    <row r="106" spans="11:35" ht="12.75">
      <c r="K106" s="5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</row>
    <row r="107" spans="2:35" ht="12.75">
      <c r="B107" s="211"/>
      <c r="C107" s="211" t="s">
        <v>213</v>
      </c>
      <c r="D107" s="211"/>
      <c r="E107" s="211"/>
      <c r="I107" s="118"/>
      <c r="K107" s="5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</row>
    <row r="108" spans="2:35" ht="12.75">
      <c r="B108" s="211"/>
      <c r="C108" s="211" t="s">
        <v>212</v>
      </c>
      <c r="D108" s="211"/>
      <c r="E108" s="211"/>
      <c r="K108" s="5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</row>
    <row r="109" spans="2:35" ht="12.75">
      <c r="B109" s="211"/>
      <c r="C109" s="211" t="s">
        <v>214</v>
      </c>
      <c r="D109" s="211"/>
      <c r="E109" s="211"/>
      <c r="K109" s="5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</row>
    <row r="110" spans="2:35" ht="12.75">
      <c r="B110" s="211"/>
      <c r="C110" s="211" t="s">
        <v>215</v>
      </c>
      <c r="D110" s="211"/>
      <c r="E110" s="211"/>
      <c r="K110" s="5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</row>
    <row r="111" spans="2:35" ht="12.75">
      <c r="B111" s="211"/>
      <c r="K111" s="5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</row>
    <row r="112" spans="11:35" ht="12.75">
      <c r="K112" s="5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</row>
    <row r="113" spans="2:35" ht="12.75">
      <c r="B113" s="107" t="s">
        <v>87</v>
      </c>
      <c r="K113" s="5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</row>
    <row r="114" spans="11:35" ht="12.75">
      <c r="K114" s="5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</row>
    <row r="115" spans="11:35" ht="12.75">
      <c r="K115" s="5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</row>
    <row r="116" spans="11:35" ht="12.75">
      <c r="K116" s="5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</row>
    <row r="117" spans="11:35" ht="12.75">
      <c r="K117" s="5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</row>
    <row r="118" spans="11:35" ht="12.75">
      <c r="K118" s="5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</row>
    <row r="119" spans="11:35" ht="12.75">
      <c r="K119" s="5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</row>
    <row r="120" spans="11:35" ht="12.75">
      <c r="K120" s="5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</row>
    <row r="121" spans="11:35" ht="12.75">
      <c r="K121" s="5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</row>
    <row r="122" spans="11:35" ht="12.75">
      <c r="K122" s="5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</row>
    <row r="123" spans="11:35" ht="12.75">
      <c r="K123" s="5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</row>
    <row r="124" spans="11:35" ht="12.75">
      <c r="K124" s="5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</row>
    <row r="125" spans="11:35" ht="12.75">
      <c r="K125" s="5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</row>
    <row r="126" spans="11:35" ht="12.75">
      <c r="K126" s="5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</row>
    <row r="127" spans="11:35" ht="12.75">
      <c r="K127" s="5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</row>
    <row r="128" spans="11:35" ht="12.75">
      <c r="K128" s="5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</row>
    <row r="129" spans="11:35" ht="12.75">
      <c r="K129" s="5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</row>
    <row r="130" spans="11:35" ht="12.75">
      <c r="K130" s="5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</row>
    <row r="131" spans="11:35" ht="12.75">
      <c r="K131" s="5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</row>
    <row r="132" spans="11:35" ht="12.75">
      <c r="K132" s="5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</row>
    <row r="133" spans="11:35" ht="12.75">
      <c r="K133" s="5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</row>
    <row r="134" spans="11:35" ht="12.75">
      <c r="K134" s="5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</row>
    <row r="135" spans="11:35" ht="12.75">
      <c r="K135" s="5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</row>
    <row r="136" spans="11:35" ht="12.75">
      <c r="K136" s="5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</row>
    <row r="137" spans="11:35" ht="12.75">
      <c r="K137" s="5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</row>
    <row r="138" spans="11:35" ht="12.75">
      <c r="K138" s="5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</row>
    <row r="139" spans="11:35" ht="12.75">
      <c r="K139" s="5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</row>
    <row r="140" spans="11:35" ht="12.75">
      <c r="K140" s="5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</row>
    <row r="141" spans="11:35" ht="12.75">
      <c r="K141" s="5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</row>
    <row r="142" spans="11:35" ht="12.75">
      <c r="K142" s="5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</row>
    <row r="143" spans="11:35" ht="12.75">
      <c r="K143" s="5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</row>
    <row r="144" spans="11:35" ht="12.75">
      <c r="K144" s="5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</row>
    <row r="145" spans="11:35" ht="12.75">
      <c r="K145" s="5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</row>
    <row r="146" spans="11:35" ht="12.75">
      <c r="K146" s="5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</row>
    <row r="147" spans="11:35" ht="12.75">
      <c r="K147" s="5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</row>
    <row r="148" spans="11:35" ht="12.75">
      <c r="K148" s="5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</row>
    <row r="149" spans="11:35" ht="12.75">
      <c r="K149" s="5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</row>
    <row r="150" spans="11:35" ht="12.75">
      <c r="K150" s="5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</row>
    <row r="151" spans="11:35" ht="12.75">
      <c r="K151" s="5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</row>
    <row r="152" spans="11:35" ht="12.75">
      <c r="K152" s="5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</row>
    <row r="153" spans="11:35" ht="12.75">
      <c r="K153" s="5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</row>
    <row r="154" spans="11:35" ht="12.75">
      <c r="K154" s="5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</row>
    <row r="155" spans="11:35" ht="12.75">
      <c r="K155" s="5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</row>
    <row r="156" spans="11:35" ht="12.75">
      <c r="K156" s="5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</row>
    <row r="157" spans="11:35" ht="12.75">
      <c r="K157" s="5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</row>
    <row r="158" spans="11:35" ht="12.75">
      <c r="K158" s="5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</row>
    <row r="159" spans="11:35" ht="12.75">
      <c r="K159" s="5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</row>
    <row r="160" spans="11:35" ht="12.75">
      <c r="K160" s="5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</row>
    <row r="161" spans="11:35" ht="12.75">
      <c r="K161" s="5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</row>
    <row r="162" spans="11:35" ht="12.75">
      <c r="K162" s="5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</row>
    <row r="163" spans="11:35" ht="12.75">
      <c r="K163" s="5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</row>
    <row r="164" spans="11:35" ht="12.75">
      <c r="K164" s="5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</row>
    <row r="165" spans="11:35" ht="12.75">
      <c r="K165" s="5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</row>
    <row r="166" spans="11:35" ht="12.75">
      <c r="K166" s="5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</row>
    <row r="167" spans="11:35" ht="12.75">
      <c r="K167" s="5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</row>
    <row r="168" spans="11:35" ht="12.75">
      <c r="K168" s="5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</row>
    <row r="169" spans="11:35" ht="12.75">
      <c r="K169" s="5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</row>
    <row r="170" spans="11:35" ht="12.75">
      <c r="K170" s="5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</row>
    <row r="171" spans="11:35" ht="12.75">
      <c r="K171" s="5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</row>
    <row r="172" spans="11:35" ht="12.75">
      <c r="K172" s="5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</row>
    <row r="173" spans="11:35" ht="12.75">
      <c r="K173" s="5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</row>
    <row r="174" spans="11:35" ht="12.75">
      <c r="K174" s="5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</row>
    <row r="175" spans="11:35" ht="12.75">
      <c r="K175" s="5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</row>
    <row r="176" spans="11:35" ht="12.75">
      <c r="K176" s="5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</row>
    <row r="177" spans="11:35" ht="12.75">
      <c r="K177" s="5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</row>
    <row r="178" spans="11:35" ht="12.75">
      <c r="K178" s="5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</row>
    <row r="179" spans="11:35" ht="12.75">
      <c r="K179" s="5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</row>
    <row r="180" spans="11:35" ht="12.75">
      <c r="K180" s="5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</row>
    <row r="181" spans="11:35" ht="12.75">
      <c r="K181" s="5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</row>
    <row r="182" spans="11:35" ht="12.75">
      <c r="K182" s="5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</row>
    <row r="183" spans="11:35" ht="12.75">
      <c r="K183" s="5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</row>
    <row r="184" spans="11:35" ht="12.75">
      <c r="K184" s="5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</row>
    <row r="185" spans="11:35" ht="12.75">
      <c r="K185" s="5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</row>
    <row r="186" spans="11:35" ht="12.75">
      <c r="K186" s="5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</row>
    <row r="187" spans="11:35" ht="12.75">
      <c r="K187" s="5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</row>
    <row r="188" spans="11:35" ht="12.75">
      <c r="K188" s="5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</row>
    <row r="189" spans="11:35" ht="12.75">
      <c r="K189" s="5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</row>
    <row r="190" spans="11:35" ht="12.75">
      <c r="K190" s="5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</row>
    <row r="191" spans="11:35" ht="12.75">
      <c r="K191" s="5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</row>
    <row r="192" spans="11:35" ht="12.75">
      <c r="K192" s="5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</row>
    <row r="193" spans="11:35" ht="12.75">
      <c r="K193" s="5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</row>
    <row r="194" spans="11:35" ht="12.75">
      <c r="K194" s="5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</row>
    <row r="195" spans="11:35" ht="12.75">
      <c r="K195" s="5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</row>
    <row r="196" spans="11:35" ht="12.75">
      <c r="K196" s="5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</row>
    <row r="197" spans="11:35" ht="12.75">
      <c r="K197" s="5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</row>
    <row r="198" spans="11:35" ht="12.75">
      <c r="K198" s="5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</row>
    <row r="199" spans="11:35" ht="12.75">
      <c r="K199" s="5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</row>
    <row r="200" spans="11:35" ht="12.75">
      <c r="K200" s="5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</row>
    <row r="201" spans="11:35" ht="12.75">
      <c r="K201" s="5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</row>
    <row r="202" spans="11:35" ht="12.75">
      <c r="K202" s="5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</row>
    <row r="203" spans="11:35" ht="12.75">
      <c r="K203" s="5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</row>
    <row r="204" spans="11:35" ht="12.75">
      <c r="K204" s="5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</row>
    <row r="205" spans="11:35" ht="12.75">
      <c r="K205" s="5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</row>
    <row r="206" spans="11:35" ht="12.75">
      <c r="K206" s="5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</row>
    <row r="207" spans="11:35" ht="12.75">
      <c r="K207" s="5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</row>
    <row r="208" spans="11:35" ht="12.75">
      <c r="K208" s="5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</row>
    <row r="209" spans="11:35" ht="12.75">
      <c r="K209" s="5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</row>
    <row r="210" spans="11:35" ht="12.75">
      <c r="K210" s="5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</row>
    <row r="211" spans="11:35" ht="12.75">
      <c r="K211" s="5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</row>
    <row r="212" spans="11:35" ht="12.75">
      <c r="K212" s="5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</row>
    <row r="213" spans="11:35" ht="12.75">
      <c r="K213" s="5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</row>
    <row r="214" spans="11:35" ht="12.75">
      <c r="K214" s="5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</row>
    <row r="215" spans="11:35" ht="12.75">
      <c r="K215" s="5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</row>
    <row r="216" spans="11:35" ht="12.75">
      <c r="K216" s="5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</row>
    <row r="217" spans="11:35" ht="12.75">
      <c r="K217" s="5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</row>
    <row r="218" spans="11:35" ht="12.75">
      <c r="K218" s="5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</row>
    <row r="219" spans="11:35" ht="12.75">
      <c r="K219" s="5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</row>
    <row r="220" spans="11:35" ht="12.75">
      <c r="K220" s="5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</row>
    <row r="221" spans="11:35" ht="12.75">
      <c r="K221" s="5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</row>
    <row r="222" spans="11:35" ht="12.75">
      <c r="K222" s="5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</row>
    <row r="223" spans="11:35" ht="12.75">
      <c r="K223" s="5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</row>
    <row r="224" spans="11:35" ht="12.75">
      <c r="K224" s="5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</row>
    <row r="225" spans="11:35" ht="12.75">
      <c r="K225" s="5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</row>
    <row r="226" spans="11:35" ht="12.75">
      <c r="K226" s="5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</row>
    <row r="227" spans="11:35" ht="12.75">
      <c r="K227" s="5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</row>
    <row r="228" spans="11:35" ht="12.75">
      <c r="K228" s="5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</row>
    <row r="229" spans="11:35" ht="12.75">
      <c r="K229" s="5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</row>
    <row r="230" spans="11:35" ht="12.75">
      <c r="K230" s="5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</row>
    <row r="231" spans="11:35" ht="12.75">
      <c r="K231" s="5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</row>
    <row r="232" spans="11:35" ht="12.75">
      <c r="K232" s="5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</row>
    <row r="233" spans="11:35" ht="12.75">
      <c r="K233" s="5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</row>
    <row r="234" spans="11:35" ht="12.75">
      <c r="K234" s="5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</row>
    <row r="235" spans="11:35" ht="12.75">
      <c r="K235" s="5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</row>
    <row r="236" spans="11:35" ht="12.75">
      <c r="K236" s="5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</row>
    <row r="237" spans="11:35" ht="12.75">
      <c r="K237" s="5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</row>
    <row r="238" spans="11:35" ht="12.75">
      <c r="K238" s="5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</row>
    <row r="239" spans="11:35" ht="12.75">
      <c r="K239" s="5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</row>
    <row r="240" spans="11:35" ht="12.75">
      <c r="K240" s="5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</row>
    <row r="241" spans="11:35" ht="12.75">
      <c r="K241" s="5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</row>
    <row r="242" spans="11:35" ht="12.75">
      <c r="K242" s="5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</row>
    <row r="243" spans="11:35" ht="12.75">
      <c r="K243" s="5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</row>
    <row r="244" spans="11:35" ht="12.75">
      <c r="K244" s="5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</row>
    <row r="245" spans="11:35" ht="12.75">
      <c r="K245" s="5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</row>
    <row r="246" spans="11:35" ht="12.75">
      <c r="K246" s="5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</row>
    <row r="247" spans="11:35" ht="12.75">
      <c r="K247" s="5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</row>
    <row r="248" spans="11:35" ht="12.75">
      <c r="K248" s="5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</row>
    <row r="249" spans="11:35" ht="12.75">
      <c r="K249" s="5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</row>
    <row r="250" spans="11:35" ht="12.75">
      <c r="K250" s="5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</row>
    <row r="251" spans="11:35" ht="12.75">
      <c r="K251" s="5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</row>
    <row r="252" spans="11:35" ht="12.75">
      <c r="K252" s="5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</row>
    <row r="253" spans="11:35" ht="12.75">
      <c r="K253" s="5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</row>
    <row r="254" spans="11:35" ht="12.75">
      <c r="K254" s="5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</row>
    <row r="255" spans="11:35" ht="12.75">
      <c r="K255" s="5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</row>
    <row r="256" spans="11:35" ht="12.75">
      <c r="K256" s="5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173"/>
      <c r="AI256" s="173"/>
    </row>
    <row r="257" spans="11:35" ht="12.75">
      <c r="K257" s="5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</row>
    <row r="258" spans="11:35" ht="12.75">
      <c r="K258" s="5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</row>
    <row r="259" spans="11:35" ht="12.75">
      <c r="K259" s="5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</row>
    <row r="260" spans="11:35" ht="12.75">
      <c r="K260" s="5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</row>
    <row r="261" spans="11:35" ht="12.75">
      <c r="K261" s="5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</row>
    <row r="262" spans="11:35" ht="12.75">
      <c r="K262" s="5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</row>
    <row r="263" spans="11:35" ht="12.75">
      <c r="K263" s="5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</row>
    <row r="264" spans="11:35" ht="12.75">
      <c r="K264" s="5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  <c r="AI264" s="173"/>
    </row>
    <row r="265" spans="11:35" ht="12.75">
      <c r="K265" s="5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</row>
    <row r="266" spans="11:35" ht="12.75">
      <c r="K266" s="5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</row>
    <row r="267" spans="11:35" ht="12.75">
      <c r="K267" s="5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</row>
    <row r="268" spans="11:35" ht="12.75">
      <c r="K268" s="5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  <c r="AI268" s="173"/>
    </row>
    <row r="269" spans="11:35" ht="12.75">
      <c r="K269" s="5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  <c r="AI269" s="173"/>
    </row>
    <row r="270" spans="11:35" ht="12.75">
      <c r="K270" s="5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</row>
    <row r="271" spans="11:35" ht="12.75">
      <c r="K271" s="5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</row>
    <row r="272" spans="11:35" ht="12.75">
      <c r="K272" s="5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</row>
    <row r="273" spans="11:35" ht="12.75">
      <c r="K273" s="5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</row>
    <row r="274" spans="11:35" ht="12.75">
      <c r="K274" s="5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</row>
    <row r="275" spans="11:35" ht="12.75">
      <c r="K275" s="5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</row>
    <row r="276" spans="11:35" ht="12.75">
      <c r="K276" s="5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</row>
    <row r="277" spans="11:35" ht="12.75">
      <c r="K277" s="5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</row>
    <row r="278" spans="11:35" ht="12.75">
      <c r="K278" s="5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</row>
    <row r="279" spans="11:35" ht="12.75">
      <c r="K279" s="5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</row>
    <row r="280" spans="11:35" ht="12.75">
      <c r="K280" s="5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</row>
    <row r="281" spans="11:35" ht="12.75">
      <c r="K281" s="5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</row>
    <row r="282" spans="11:35" ht="12.75">
      <c r="K282" s="5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</row>
    <row r="283" spans="11:35" ht="12.75">
      <c r="K283" s="5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</row>
    <row r="284" spans="11:35" ht="12.75">
      <c r="K284" s="5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</row>
    <row r="285" spans="11:35" ht="12.75">
      <c r="K285" s="5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</row>
    <row r="286" spans="11:35" ht="12.75">
      <c r="K286" s="5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</row>
    <row r="287" spans="11:35" ht="12.75">
      <c r="K287" s="5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</row>
    <row r="288" spans="11:35" ht="12.75">
      <c r="K288" s="5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</row>
    <row r="289" spans="11:35" ht="12.75">
      <c r="K289" s="5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</row>
    <row r="290" spans="11:35" ht="12.75">
      <c r="K290" s="5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</row>
    <row r="291" spans="11:35" ht="12.75">
      <c r="K291" s="5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</row>
    <row r="292" spans="11:35" ht="12.75">
      <c r="K292" s="5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</row>
    <row r="293" spans="11:35" ht="12.75">
      <c r="K293" s="5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</row>
    <row r="294" spans="11:35" ht="12.75">
      <c r="K294" s="5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</row>
    <row r="295" spans="11:35" ht="12.75">
      <c r="K295" s="5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</row>
    <row r="296" spans="11:35" ht="12.75">
      <c r="K296" s="5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</row>
    <row r="297" spans="11:35" ht="12.75">
      <c r="K297" s="5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</row>
    <row r="298" spans="11:35" ht="12.75">
      <c r="K298" s="5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</row>
    <row r="299" spans="11:35" ht="12.75">
      <c r="K299" s="5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</row>
    <row r="300" spans="11:35" ht="12.75">
      <c r="K300" s="5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</row>
    <row r="301" spans="11:35" ht="12.75">
      <c r="K301" s="5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</row>
    <row r="302" spans="11:35" ht="12.75">
      <c r="K302" s="5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</row>
    <row r="303" spans="11:35" ht="12.75">
      <c r="K303" s="5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</row>
    <row r="304" spans="11:35" ht="12.75">
      <c r="K304" s="5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173"/>
      <c r="AH304" s="173"/>
      <c r="AI304" s="173"/>
    </row>
    <row r="305" spans="11:35" ht="12.75">
      <c r="K305" s="5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  <c r="AG305" s="173"/>
      <c r="AH305" s="173"/>
      <c r="AI305" s="173"/>
    </row>
    <row r="306" spans="11:35" ht="12.75">
      <c r="K306" s="5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  <c r="AG306" s="173"/>
      <c r="AH306" s="173"/>
      <c r="AI306" s="173"/>
    </row>
    <row r="307" spans="11:35" ht="12.75">
      <c r="K307" s="5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</row>
    <row r="308" spans="11:35" ht="12.75">
      <c r="K308" s="5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</row>
    <row r="309" spans="11:35" ht="12.75">
      <c r="K309" s="5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</row>
    <row r="310" spans="11:35" ht="12.75">
      <c r="K310" s="5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</row>
    <row r="311" spans="11:35" ht="12.75">
      <c r="K311" s="5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</row>
    <row r="312" spans="11:35" ht="12.75">
      <c r="K312" s="5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  <c r="AG312" s="173"/>
      <c r="AH312" s="173"/>
      <c r="AI312" s="173"/>
    </row>
    <row r="313" spans="11:35" ht="12.75">
      <c r="K313" s="5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  <c r="AA313" s="173"/>
      <c r="AB313" s="173"/>
      <c r="AC313" s="173"/>
      <c r="AD313" s="173"/>
      <c r="AE313" s="173"/>
      <c r="AF313" s="173"/>
      <c r="AG313" s="173"/>
      <c r="AH313" s="173"/>
      <c r="AI313" s="173"/>
    </row>
    <row r="314" spans="11:35" ht="12.75">
      <c r="K314" s="5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73"/>
      <c r="AG314" s="173"/>
      <c r="AH314" s="173"/>
      <c r="AI314" s="173"/>
    </row>
    <row r="315" spans="11:35" ht="12.75">
      <c r="K315" s="5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</row>
    <row r="316" spans="11:35" ht="12.75">
      <c r="K316" s="5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  <c r="Z316" s="173"/>
      <c r="AA316" s="173"/>
      <c r="AB316" s="173"/>
      <c r="AC316" s="173"/>
      <c r="AD316" s="173"/>
      <c r="AE316" s="173"/>
      <c r="AF316" s="173"/>
      <c r="AG316" s="173"/>
      <c r="AH316" s="173"/>
      <c r="AI316" s="173"/>
    </row>
    <row r="317" spans="11:35" ht="12.75">
      <c r="K317" s="5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  <c r="Z317" s="173"/>
      <c r="AA317" s="173"/>
      <c r="AB317" s="173"/>
      <c r="AC317" s="173"/>
      <c r="AD317" s="173"/>
      <c r="AE317" s="173"/>
      <c r="AF317" s="173"/>
      <c r="AG317" s="173"/>
      <c r="AH317" s="173"/>
      <c r="AI317" s="173"/>
    </row>
    <row r="318" spans="11:35" ht="12.75">
      <c r="K318" s="5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</row>
    <row r="319" spans="11:35" ht="12.75">
      <c r="K319" s="5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</row>
    <row r="320" spans="11:35" ht="12.75">
      <c r="K320" s="5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</row>
    <row r="321" spans="11:35" ht="12.75">
      <c r="K321" s="5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</row>
    <row r="322" spans="11:35" ht="12.75">
      <c r="K322" s="5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</row>
    <row r="323" spans="11:35" ht="12.75">
      <c r="K323" s="5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</row>
    <row r="324" spans="11:35" ht="12.75">
      <c r="K324" s="5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  <c r="AG324" s="173"/>
      <c r="AH324" s="173"/>
      <c r="AI324" s="173"/>
    </row>
    <row r="325" spans="11:35" ht="12.75">
      <c r="K325" s="5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3"/>
    </row>
    <row r="326" spans="11:35" ht="12.75">
      <c r="K326" s="5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3"/>
    </row>
    <row r="327" spans="11:35" ht="12.75">
      <c r="K327" s="5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  <c r="Z327" s="173"/>
      <c r="AA327" s="173"/>
      <c r="AB327" s="173"/>
      <c r="AC327" s="173"/>
      <c r="AD327" s="173"/>
      <c r="AE327" s="173"/>
      <c r="AF327" s="173"/>
      <c r="AG327" s="173"/>
      <c r="AH327" s="173"/>
      <c r="AI327" s="173"/>
    </row>
    <row r="328" spans="11:35" ht="12.75">
      <c r="K328" s="5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  <c r="AG328" s="173"/>
      <c r="AH328" s="173"/>
      <c r="AI328" s="173"/>
    </row>
    <row r="329" spans="11:35" ht="12.75">
      <c r="K329" s="5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  <c r="AG329" s="173"/>
      <c r="AH329" s="173"/>
      <c r="AI329" s="173"/>
    </row>
    <row r="330" spans="11:35" ht="12.75">
      <c r="K330" s="5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  <c r="AG330" s="173"/>
      <c r="AH330" s="173"/>
      <c r="AI330" s="173"/>
    </row>
    <row r="331" spans="11:35" ht="12.75">
      <c r="K331" s="5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  <c r="Z331" s="173"/>
      <c r="AA331" s="173"/>
      <c r="AB331" s="173"/>
      <c r="AC331" s="173"/>
      <c r="AD331" s="173"/>
      <c r="AE331" s="173"/>
      <c r="AF331" s="173"/>
      <c r="AG331" s="173"/>
      <c r="AH331" s="173"/>
      <c r="AI331" s="173"/>
    </row>
    <row r="332" spans="11:35" ht="12.75">
      <c r="K332" s="5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73"/>
      <c r="AG332" s="173"/>
      <c r="AH332" s="173"/>
      <c r="AI332" s="173"/>
    </row>
    <row r="333" spans="11:35" ht="12.75">
      <c r="K333" s="5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  <c r="AA333" s="173"/>
      <c r="AB333" s="173"/>
      <c r="AC333" s="173"/>
      <c r="AD333" s="173"/>
      <c r="AE333" s="173"/>
      <c r="AF333" s="173"/>
      <c r="AG333" s="173"/>
      <c r="AH333" s="173"/>
      <c r="AI333" s="173"/>
    </row>
    <row r="334" spans="11:35" ht="12.75">
      <c r="K334" s="5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  <c r="Y334" s="173"/>
      <c r="Z334" s="173"/>
      <c r="AA334" s="173"/>
      <c r="AB334" s="173"/>
      <c r="AC334" s="173"/>
      <c r="AD334" s="173"/>
      <c r="AE334" s="173"/>
      <c r="AF334" s="173"/>
      <c r="AG334" s="173"/>
      <c r="AH334" s="173"/>
      <c r="AI334" s="173"/>
    </row>
    <row r="335" spans="11:35" ht="12.75">
      <c r="K335" s="5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  <c r="AA335" s="173"/>
      <c r="AB335" s="173"/>
      <c r="AC335" s="173"/>
      <c r="AD335" s="173"/>
      <c r="AE335" s="173"/>
      <c r="AF335" s="173"/>
      <c r="AG335" s="173"/>
      <c r="AH335" s="173"/>
      <c r="AI335" s="173"/>
    </row>
    <row r="336" spans="11:35" ht="12.75">
      <c r="K336" s="5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  <c r="AA336" s="173"/>
      <c r="AB336" s="173"/>
      <c r="AC336" s="173"/>
      <c r="AD336" s="173"/>
      <c r="AE336" s="173"/>
      <c r="AF336" s="173"/>
      <c r="AG336" s="173"/>
      <c r="AH336" s="173"/>
      <c r="AI336" s="173"/>
    </row>
    <row r="337" spans="11:35" ht="12.75">
      <c r="K337" s="5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  <c r="Y337" s="173"/>
      <c r="Z337" s="173"/>
      <c r="AA337" s="173"/>
      <c r="AB337" s="173"/>
      <c r="AC337" s="173"/>
      <c r="AD337" s="173"/>
      <c r="AE337" s="173"/>
      <c r="AF337" s="173"/>
      <c r="AG337" s="173"/>
      <c r="AH337" s="173"/>
      <c r="AI337" s="173"/>
    </row>
    <row r="338" spans="11:35" ht="12.75">
      <c r="K338" s="5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  <c r="Z338" s="173"/>
      <c r="AA338" s="173"/>
      <c r="AB338" s="173"/>
      <c r="AC338" s="173"/>
      <c r="AD338" s="173"/>
      <c r="AE338" s="173"/>
      <c r="AF338" s="173"/>
      <c r="AG338" s="173"/>
      <c r="AH338" s="173"/>
      <c r="AI338" s="173"/>
    </row>
    <row r="339" spans="11:35" ht="12.75">
      <c r="K339" s="5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</row>
    <row r="340" spans="11:35" ht="12.75">
      <c r="K340" s="5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3"/>
      <c r="AE340" s="173"/>
      <c r="AF340" s="173"/>
      <c r="AG340" s="173"/>
      <c r="AH340" s="173"/>
      <c r="AI340" s="173"/>
    </row>
    <row r="341" spans="11:35" ht="12.75">
      <c r="K341" s="5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  <c r="AG341" s="173"/>
      <c r="AH341" s="173"/>
      <c r="AI341" s="173"/>
    </row>
    <row r="342" spans="11:35" ht="12.75">
      <c r="K342" s="5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</row>
    <row r="343" spans="11:35" ht="12.75">
      <c r="K343" s="5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</row>
    <row r="344" spans="11:35" ht="12.75">
      <c r="K344" s="5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</row>
    <row r="345" spans="11:35" ht="12.75">
      <c r="K345" s="5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</row>
    <row r="346" spans="11:35" ht="12.75">
      <c r="K346" s="5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</row>
    <row r="347" spans="11:35" ht="12.75">
      <c r="K347" s="5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</row>
    <row r="348" spans="11:35" ht="12.75">
      <c r="K348" s="5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</row>
    <row r="349" spans="11:35" ht="12.75">
      <c r="K349" s="5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</row>
    <row r="350" spans="11:35" ht="12.75">
      <c r="K350" s="5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</row>
    <row r="351" spans="11:35" ht="12.75">
      <c r="K351" s="5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</row>
    <row r="352" spans="11:35" ht="12.75">
      <c r="K352" s="5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</row>
    <row r="353" spans="11:35" ht="12.75">
      <c r="K353" s="5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</row>
    <row r="354" spans="11:35" ht="12.75">
      <c r="K354" s="5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</row>
    <row r="355" spans="11:35" ht="12.75">
      <c r="K355" s="5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</row>
    <row r="356" spans="11:35" ht="12.75">
      <c r="K356" s="5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</row>
    <row r="357" spans="11:35" ht="12.75">
      <c r="K357" s="5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/>
      <c r="AH357" s="173"/>
      <c r="AI357" s="173"/>
    </row>
    <row r="358" spans="11:35" ht="12.75">
      <c r="K358" s="5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</row>
    <row r="359" spans="11:35" ht="12.75">
      <c r="K359" s="5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  <c r="AA359" s="173"/>
      <c r="AB359" s="173"/>
      <c r="AC359" s="173"/>
      <c r="AD359" s="173"/>
      <c r="AE359" s="173"/>
      <c r="AF359" s="173"/>
      <c r="AG359" s="173"/>
      <c r="AH359" s="173"/>
      <c r="AI359" s="173"/>
    </row>
    <row r="360" spans="11:35" ht="12.75">
      <c r="K360" s="5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  <c r="AG360" s="173"/>
      <c r="AH360" s="173"/>
      <c r="AI360" s="173"/>
    </row>
    <row r="361" spans="11:35" ht="12.75">
      <c r="K361" s="5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3"/>
      <c r="AD361" s="173"/>
      <c r="AE361" s="173"/>
      <c r="AF361" s="173"/>
      <c r="AG361" s="173"/>
      <c r="AH361" s="173"/>
      <c r="AI361" s="173"/>
    </row>
    <row r="362" spans="11:35" ht="12.75">
      <c r="K362" s="5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3"/>
      <c r="AD362" s="173"/>
      <c r="AE362" s="173"/>
      <c r="AF362" s="173"/>
      <c r="AG362" s="173"/>
      <c r="AH362" s="173"/>
      <c r="AI362" s="173"/>
    </row>
    <row r="363" spans="11:35" ht="12.75">
      <c r="K363" s="5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3"/>
      <c r="AD363" s="173"/>
      <c r="AE363" s="173"/>
      <c r="AF363" s="173"/>
      <c r="AG363" s="173"/>
      <c r="AH363" s="173"/>
      <c r="AI363" s="173"/>
    </row>
    <row r="364" spans="11:35" ht="12.75">
      <c r="K364" s="5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  <c r="AA364" s="173"/>
      <c r="AB364" s="173"/>
      <c r="AC364" s="173"/>
      <c r="AD364" s="173"/>
      <c r="AE364" s="173"/>
      <c r="AF364" s="173"/>
      <c r="AG364" s="173"/>
      <c r="AH364" s="173"/>
      <c r="AI364" s="173"/>
    </row>
    <row r="365" spans="11:35" ht="12.75">
      <c r="K365" s="5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  <c r="AA365" s="173"/>
      <c r="AB365" s="173"/>
      <c r="AC365" s="173"/>
      <c r="AD365" s="173"/>
      <c r="AE365" s="173"/>
      <c r="AF365" s="173"/>
      <c r="AG365" s="173"/>
      <c r="AH365" s="173"/>
      <c r="AI365" s="173"/>
    </row>
    <row r="366" spans="11:35" ht="12.75">
      <c r="K366" s="5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173"/>
      <c r="AA366" s="173"/>
      <c r="AB366" s="173"/>
      <c r="AC366" s="173"/>
      <c r="AD366" s="173"/>
      <c r="AE366" s="173"/>
      <c r="AF366" s="173"/>
      <c r="AG366" s="173"/>
      <c r="AH366" s="173"/>
      <c r="AI366" s="173"/>
    </row>
    <row r="367" spans="11:35" ht="12.75">
      <c r="K367" s="5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  <c r="AA367" s="173"/>
      <c r="AB367" s="173"/>
      <c r="AC367" s="173"/>
      <c r="AD367" s="173"/>
      <c r="AE367" s="173"/>
      <c r="AF367" s="173"/>
      <c r="AG367" s="173"/>
      <c r="AH367" s="173"/>
      <c r="AI367" s="173"/>
    </row>
    <row r="368" spans="11:35" ht="12.75">
      <c r="K368" s="5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  <c r="AA368" s="173"/>
      <c r="AB368" s="173"/>
      <c r="AC368" s="173"/>
      <c r="AD368" s="173"/>
      <c r="AE368" s="173"/>
      <c r="AF368" s="173"/>
      <c r="AG368" s="173"/>
      <c r="AH368" s="173"/>
      <c r="AI368" s="173"/>
    </row>
    <row r="369" spans="11:35" ht="12.75">
      <c r="K369" s="5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  <c r="AA369" s="173"/>
      <c r="AB369" s="173"/>
      <c r="AC369" s="173"/>
      <c r="AD369" s="173"/>
      <c r="AE369" s="173"/>
      <c r="AF369" s="173"/>
      <c r="AG369" s="173"/>
      <c r="AH369" s="173"/>
      <c r="AI369" s="173"/>
    </row>
    <row r="370" spans="11:35" ht="12.75">
      <c r="K370" s="5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</row>
    <row r="371" spans="11:35" ht="12.75">
      <c r="K371" s="5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</row>
    <row r="372" spans="11:35" ht="12.75">
      <c r="K372" s="5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</row>
    <row r="373" spans="11:35" ht="12.75">
      <c r="K373" s="5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</row>
    <row r="374" spans="11:35" ht="12.75">
      <c r="K374" s="5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</row>
    <row r="375" spans="11:35" ht="12.75">
      <c r="K375" s="5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  <c r="AG375" s="173"/>
      <c r="AH375" s="173"/>
      <c r="AI375" s="173"/>
    </row>
    <row r="376" spans="11:35" ht="12.75">
      <c r="K376" s="5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</row>
    <row r="377" spans="11:35" ht="12.75">
      <c r="K377" s="5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</row>
    <row r="378" spans="11:35" ht="12.75">
      <c r="K378" s="5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  <c r="AG378" s="173"/>
      <c r="AH378" s="173"/>
      <c r="AI378" s="173"/>
    </row>
    <row r="379" spans="11:35" ht="12.75">
      <c r="K379" s="5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  <c r="Z379" s="173"/>
      <c r="AA379" s="173"/>
      <c r="AB379" s="173"/>
      <c r="AC379" s="173"/>
      <c r="AD379" s="173"/>
      <c r="AE379" s="173"/>
      <c r="AF379" s="173"/>
      <c r="AG379" s="173"/>
      <c r="AH379" s="173"/>
      <c r="AI379" s="173"/>
    </row>
    <row r="380" spans="11:35" ht="12.75">
      <c r="K380" s="5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</row>
    <row r="381" spans="11:35" ht="12.75">
      <c r="K381" s="5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</row>
    <row r="382" spans="11:35" ht="12.75">
      <c r="K382" s="5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</row>
    <row r="383" spans="11:35" ht="12.75">
      <c r="K383" s="5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  <c r="AA383" s="173"/>
      <c r="AB383" s="173"/>
      <c r="AC383" s="173"/>
      <c r="AD383" s="173"/>
      <c r="AE383" s="173"/>
      <c r="AF383" s="173"/>
      <c r="AG383" s="173"/>
      <c r="AH383" s="173"/>
      <c r="AI383" s="173"/>
    </row>
    <row r="384" spans="11:35" ht="12.75">
      <c r="K384" s="5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  <c r="AA384" s="173"/>
      <c r="AB384" s="173"/>
      <c r="AC384" s="173"/>
      <c r="AD384" s="173"/>
      <c r="AE384" s="173"/>
      <c r="AF384" s="173"/>
      <c r="AG384" s="173"/>
      <c r="AH384" s="173"/>
      <c r="AI384" s="173"/>
    </row>
    <row r="385" spans="11:35" ht="12.75">
      <c r="K385" s="5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  <c r="AA385" s="173"/>
      <c r="AB385" s="173"/>
      <c r="AC385" s="173"/>
      <c r="AD385" s="173"/>
      <c r="AE385" s="173"/>
      <c r="AF385" s="173"/>
      <c r="AG385" s="173"/>
      <c r="AH385" s="173"/>
      <c r="AI385" s="173"/>
    </row>
    <row r="386" spans="11:35" ht="12.75">
      <c r="K386" s="5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  <c r="AG386" s="173"/>
      <c r="AH386" s="173"/>
      <c r="AI386" s="173"/>
    </row>
    <row r="387" spans="11:35" ht="12.75">
      <c r="K387" s="5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</row>
    <row r="388" spans="11:35" ht="12.75">
      <c r="K388" s="5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173"/>
      <c r="AF388" s="173"/>
      <c r="AG388" s="173"/>
      <c r="AH388" s="173"/>
      <c r="AI388" s="173"/>
    </row>
    <row r="389" spans="11:35" ht="12.75">
      <c r="K389" s="5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173"/>
      <c r="AF389" s="173"/>
      <c r="AG389" s="173"/>
      <c r="AH389" s="173"/>
      <c r="AI389" s="173"/>
    </row>
    <row r="390" spans="11:35" ht="12.75">
      <c r="K390" s="5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  <c r="AF390" s="173"/>
      <c r="AG390" s="173"/>
      <c r="AH390" s="173"/>
      <c r="AI390" s="173"/>
    </row>
    <row r="391" spans="11:35" ht="12.75">
      <c r="K391" s="5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</row>
    <row r="392" spans="11:35" ht="12.75">
      <c r="K392" s="5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</row>
    <row r="393" spans="11:35" ht="12.75">
      <c r="K393" s="5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</row>
    <row r="394" spans="11:35" ht="12.75">
      <c r="K394" s="5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3"/>
      <c r="AD394" s="173"/>
      <c r="AE394" s="173"/>
      <c r="AF394" s="173"/>
      <c r="AG394" s="173"/>
      <c r="AH394" s="173"/>
      <c r="AI394" s="173"/>
    </row>
    <row r="395" spans="11:35" ht="12.75">
      <c r="K395" s="5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</row>
    <row r="396" spans="11:35" ht="12.75">
      <c r="K396" s="5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  <c r="AA396" s="173"/>
      <c r="AB396" s="173"/>
      <c r="AC396" s="173"/>
      <c r="AD396" s="173"/>
      <c r="AE396" s="173"/>
      <c r="AF396" s="173"/>
      <c r="AG396" s="173"/>
      <c r="AH396" s="173"/>
      <c r="AI396" s="173"/>
    </row>
    <row r="397" spans="11:35" ht="12.75">
      <c r="K397" s="5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  <c r="AA397" s="173"/>
      <c r="AB397" s="173"/>
      <c r="AC397" s="173"/>
      <c r="AD397" s="173"/>
      <c r="AE397" s="173"/>
      <c r="AF397" s="173"/>
      <c r="AG397" s="173"/>
      <c r="AH397" s="173"/>
      <c r="AI397" s="173"/>
    </row>
    <row r="398" spans="11:35" ht="12.75">
      <c r="K398" s="5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  <c r="AG398" s="173"/>
      <c r="AH398" s="173"/>
      <c r="AI398" s="173"/>
    </row>
    <row r="399" spans="11:35" ht="12.75">
      <c r="K399" s="5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  <c r="AA399" s="173"/>
      <c r="AB399" s="173"/>
      <c r="AC399" s="173"/>
      <c r="AD399" s="173"/>
      <c r="AE399" s="173"/>
      <c r="AF399" s="173"/>
      <c r="AG399" s="173"/>
      <c r="AH399" s="173"/>
      <c r="AI399" s="173"/>
    </row>
    <row r="400" spans="11:35" ht="12.75">
      <c r="K400" s="5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  <c r="AA400" s="173"/>
      <c r="AB400" s="173"/>
      <c r="AC400" s="173"/>
      <c r="AD400" s="173"/>
      <c r="AE400" s="173"/>
      <c r="AF400" s="173"/>
      <c r="AG400" s="173"/>
      <c r="AH400" s="173"/>
      <c r="AI400" s="173"/>
    </row>
    <row r="401" spans="11:35" ht="12.75">
      <c r="K401" s="5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  <c r="AA401" s="173"/>
      <c r="AB401" s="173"/>
      <c r="AC401" s="173"/>
      <c r="AD401" s="173"/>
      <c r="AE401" s="173"/>
      <c r="AF401" s="173"/>
      <c r="AG401" s="173"/>
      <c r="AH401" s="173"/>
      <c r="AI401" s="173"/>
    </row>
    <row r="402" spans="11:35" ht="12.75">
      <c r="K402" s="5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  <c r="AA402" s="173"/>
      <c r="AB402" s="173"/>
      <c r="AC402" s="173"/>
      <c r="AD402" s="173"/>
      <c r="AE402" s="173"/>
      <c r="AF402" s="173"/>
      <c r="AG402" s="173"/>
      <c r="AH402" s="173"/>
      <c r="AI402" s="173"/>
    </row>
    <row r="403" spans="11:35" ht="12.75">
      <c r="K403" s="5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  <c r="AA403" s="173"/>
      <c r="AB403" s="173"/>
      <c r="AC403" s="173"/>
      <c r="AD403" s="173"/>
      <c r="AE403" s="173"/>
      <c r="AF403" s="173"/>
      <c r="AG403" s="173"/>
      <c r="AH403" s="173"/>
      <c r="AI403" s="173"/>
    </row>
    <row r="404" spans="11:35" ht="12.75">
      <c r="K404" s="5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  <c r="AG404" s="173"/>
      <c r="AH404" s="173"/>
      <c r="AI404" s="173"/>
    </row>
    <row r="405" spans="11:35" ht="12.75">
      <c r="K405" s="5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  <c r="AA405" s="173"/>
      <c r="AB405" s="173"/>
      <c r="AC405" s="173"/>
      <c r="AD405" s="173"/>
      <c r="AE405" s="173"/>
      <c r="AF405" s="173"/>
      <c r="AG405" s="173"/>
      <c r="AH405" s="173"/>
      <c r="AI405" s="173"/>
    </row>
    <row r="406" spans="11:35" ht="12.75">
      <c r="K406" s="5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  <c r="AG406" s="173"/>
      <c r="AH406" s="173"/>
      <c r="AI406" s="173"/>
    </row>
    <row r="407" spans="11:35" ht="12.75">
      <c r="K407" s="5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3"/>
      <c r="AI407" s="173"/>
    </row>
    <row r="408" spans="11:35" ht="12.75">
      <c r="K408" s="5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3"/>
      <c r="AE408" s="173"/>
      <c r="AF408" s="173"/>
      <c r="AG408" s="173"/>
      <c r="AH408" s="173"/>
      <c r="AI408" s="173"/>
    </row>
    <row r="409" spans="11:35" ht="12.75">
      <c r="K409" s="5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  <c r="AG409" s="173"/>
      <c r="AH409" s="173"/>
      <c r="AI409" s="173"/>
    </row>
    <row r="410" spans="11:35" ht="12.75">
      <c r="K410" s="5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  <c r="AA410" s="173"/>
      <c r="AB410" s="173"/>
      <c r="AC410" s="173"/>
      <c r="AD410" s="173"/>
      <c r="AE410" s="173"/>
      <c r="AF410" s="173"/>
      <c r="AG410" s="173"/>
      <c r="AH410" s="173"/>
      <c r="AI410" s="173"/>
    </row>
    <row r="411" spans="11:35" ht="12.75">
      <c r="K411" s="5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  <c r="AA411" s="173"/>
      <c r="AB411" s="173"/>
      <c r="AC411" s="173"/>
      <c r="AD411" s="173"/>
      <c r="AE411" s="173"/>
      <c r="AF411" s="173"/>
      <c r="AG411" s="173"/>
      <c r="AH411" s="173"/>
      <c r="AI411" s="173"/>
    </row>
    <row r="412" spans="11:35" ht="12.75">
      <c r="K412" s="5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  <c r="AG412" s="173"/>
      <c r="AH412" s="173"/>
      <c r="AI412" s="173"/>
    </row>
    <row r="413" spans="11:35" ht="12.75">
      <c r="K413" s="5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  <c r="AA413" s="173"/>
      <c r="AB413" s="173"/>
      <c r="AC413" s="173"/>
      <c r="AD413" s="173"/>
      <c r="AE413" s="173"/>
      <c r="AF413" s="173"/>
      <c r="AG413" s="173"/>
      <c r="AH413" s="173"/>
      <c r="AI413" s="173"/>
    </row>
    <row r="414" spans="11:35" ht="12.75">
      <c r="K414" s="5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  <c r="AA414" s="173"/>
      <c r="AB414" s="173"/>
      <c r="AC414" s="173"/>
      <c r="AD414" s="173"/>
      <c r="AE414" s="173"/>
      <c r="AF414" s="173"/>
      <c r="AG414" s="173"/>
      <c r="AH414" s="173"/>
      <c r="AI414" s="173"/>
    </row>
    <row r="415" spans="11:35" ht="12.75">
      <c r="K415" s="5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  <c r="AA415" s="173"/>
      <c r="AB415" s="173"/>
      <c r="AC415" s="173"/>
      <c r="AD415" s="173"/>
      <c r="AE415" s="173"/>
      <c r="AF415" s="173"/>
      <c r="AG415" s="173"/>
      <c r="AH415" s="173"/>
      <c r="AI415" s="173"/>
    </row>
    <row r="416" spans="11:35" ht="12.75">
      <c r="K416" s="5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173"/>
      <c r="AD416" s="173"/>
      <c r="AE416" s="173"/>
      <c r="AF416" s="173"/>
      <c r="AG416" s="173"/>
      <c r="AH416" s="173"/>
      <c r="AI416" s="173"/>
    </row>
    <row r="417" spans="11:35" ht="12.75">
      <c r="K417" s="5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  <c r="AA417" s="173"/>
      <c r="AB417" s="173"/>
      <c r="AC417" s="173"/>
      <c r="AD417" s="173"/>
      <c r="AE417" s="173"/>
      <c r="AF417" s="173"/>
      <c r="AG417" s="173"/>
      <c r="AH417" s="173"/>
      <c r="AI417" s="173"/>
    </row>
    <row r="418" spans="11:35" ht="12.75">
      <c r="K418" s="5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  <c r="AA418" s="173"/>
      <c r="AB418" s="173"/>
      <c r="AC418" s="173"/>
      <c r="AD418" s="173"/>
      <c r="AE418" s="173"/>
      <c r="AF418" s="173"/>
      <c r="AG418" s="173"/>
      <c r="AH418" s="173"/>
      <c r="AI418" s="173"/>
    </row>
    <row r="419" spans="11:35" ht="12.75">
      <c r="K419" s="5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  <c r="AA419" s="173"/>
      <c r="AB419" s="173"/>
      <c r="AC419" s="173"/>
      <c r="AD419" s="173"/>
      <c r="AE419" s="173"/>
      <c r="AF419" s="173"/>
      <c r="AG419" s="173"/>
      <c r="AH419" s="173"/>
      <c r="AI419" s="173"/>
    </row>
    <row r="420" spans="11:35" ht="12.75">
      <c r="K420" s="5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  <c r="AA420" s="173"/>
      <c r="AB420" s="173"/>
      <c r="AC420" s="173"/>
      <c r="AD420" s="173"/>
      <c r="AE420" s="173"/>
      <c r="AF420" s="173"/>
      <c r="AG420" s="173"/>
      <c r="AH420" s="173"/>
      <c r="AI420" s="173"/>
    </row>
    <row r="421" spans="11:35" ht="12.75">
      <c r="K421" s="5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3"/>
      <c r="AG421" s="173"/>
      <c r="AH421" s="173"/>
      <c r="AI421" s="173"/>
    </row>
    <row r="422" spans="11:35" ht="12.75">
      <c r="K422" s="5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  <c r="AA422" s="173"/>
      <c r="AB422" s="173"/>
      <c r="AC422" s="173"/>
      <c r="AD422" s="173"/>
      <c r="AE422" s="173"/>
      <c r="AF422" s="173"/>
      <c r="AG422" s="173"/>
      <c r="AH422" s="173"/>
      <c r="AI422" s="173"/>
    </row>
    <row r="423" spans="11:35" ht="12.75">
      <c r="K423" s="5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  <c r="AG423" s="173"/>
      <c r="AH423" s="173"/>
      <c r="AI423" s="173"/>
    </row>
    <row r="424" spans="11:35" ht="12.75">
      <c r="K424" s="5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  <c r="AA424" s="173"/>
      <c r="AB424" s="173"/>
      <c r="AC424" s="173"/>
      <c r="AD424" s="173"/>
      <c r="AE424" s="173"/>
      <c r="AF424" s="173"/>
      <c r="AG424" s="173"/>
      <c r="AH424" s="173"/>
      <c r="AI424" s="173"/>
    </row>
    <row r="425" spans="11:35" ht="12.75">
      <c r="K425" s="5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  <c r="AG425" s="173"/>
      <c r="AH425" s="173"/>
      <c r="AI425" s="173"/>
    </row>
    <row r="426" spans="11:35" ht="12.75">
      <c r="K426" s="5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</row>
    <row r="427" spans="11:35" ht="12.75">
      <c r="K427" s="5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</row>
    <row r="428" spans="11:35" ht="12.75">
      <c r="K428" s="5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</row>
    <row r="429" spans="11:35" ht="12.75">
      <c r="K429" s="5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  <c r="AA429" s="173"/>
      <c r="AB429" s="173"/>
      <c r="AC429" s="173"/>
      <c r="AD429" s="173"/>
      <c r="AE429" s="173"/>
      <c r="AF429" s="173"/>
      <c r="AG429" s="173"/>
      <c r="AH429" s="173"/>
      <c r="AI429" s="173"/>
    </row>
    <row r="430" spans="11:35" ht="12.75">
      <c r="K430" s="5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  <c r="AA430" s="173"/>
      <c r="AB430" s="173"/>
      <c r="AC430" s="173"/>
      <c r="AD430" s="173"/>
      <c r="AE430" s="173"/>
      <c r="AF430" s="173"/>
      <c r="AG430" s="173"/>
      <c r="AH430" s="173"/>
      <c r="AI430" s="173"/>
    </row>
    <row r="431" spans="11:35" ht="12.75">
      <c r="K431" s="5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</row>
    <row r="432" spans="11:35" ht="12.75">
      <c r="K432" s="5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  <c r="AA432" s="173"/>
      <c r="AB432" s="173"/>
      <c r="AC432" s="173"/>
      <c r="AD432" s="173"/>
      <c r="AE432" s="173"/>
      <c r="AF432" s="173"/>
      <c r="AG432" s="173"/>
      <c r="AH432" s="173"/>
      <c r="AI432" s="173"/>
    </row>
    <row r="433" spans="11:35" ht="12.75">
      <c r="K433" s="5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  <c r="AG433" s="173"/>
      <c r="AH433" s="173"/>
      <c r="AI433" s="173"/>
    </row>
    <row r="434" spans="11:35" ht="12.75">
      <c r="K434" s="5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</row>
    <row r="435" spans="11:35" ht="12.75">
      <c r="K435" s="5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</row>
    <row r="436" spans="11:35" ht="12.75">
      <c r="K436" s="5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  <c r="Z436" s="173"/>
      <c r="AA436" s="173"/>
      <c r="AB436" s="173"/>
      <c r="AC436" s="173"/>
      <c r="AD436" s="173"/>
      <c r="AE436" s="173"/>
      <c r="AF436" s="173"/>
      <c r="AG436" s="173"/>
      <c r="AH436" s="173"/>
      <c r="AI436" s="173"/>
    </row>
    <row r="437" spans="11:35" ht="12.75">
      <c r="K437" s="5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  <c r="Z437" s="173"/>
      <c r="AA437" s="173"/>
      <c r="AB437" s="173"/>
      <c r="AC437" s="173"/>
      <c r="AD437" s="173"/>
      <c r="AE437" s="173"/>
      <c r="AF437" s="173"/>
      <c r="AG437" s="173"/>
      <c r="AH437" s="173"/>
      <c r="AI437" s="173"/>
    </row>
    <row r="438" spans="11:35" ht="12.75">
      <c r="K438" s="5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  <c r="AA438" s="173"/>
      <c r="AB438" s="173"/>
      <c r="AC438" s="173"/>
      <c r="AD438" s="173"/>
      <c r="AE438" s="173"/>
      <c r="AF438" s="173"/>
      <c r="AG438" s="173"/>
      <c r="AH438" s="173"/>
      <c r="AI438" s="173"/>
    </row>
    <row r="439" spans="11:35" ht="12.75">
      <c r="K439" s="5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</row>
    <row r="440" spans="11:35" ht="12.75">
      <c r="K440" s="5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</sheetData>
  <sheetProtection password="CE99" sheet="1" objects="1" scenarios="1"/>
  <mergeCells count="7">
    <mergeCell ref="E6:I6"/>
    <mergeCell ref="A2:I2"/>
    <mergeCell ref="B107:B111"/>
    <mergeCell ref="C107:E107"/>
    <mergeCell ref="C108:E108"/>
    <mergeCell ref="C109:E109"/>
    <mergeCell ref="C110:E110"/>
  </mergeCells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74" r:id="rId2"/>
  <headerFooter>
    <oddFooter>&amp;CPágina &amp;P</oddFooter>
  </headerFooter>
  <rowBreaks count="3" manualBreakCount="3">
    <brk id="34" max="8" man="1"/>
    <brk id="57" max="8" man="1"/>
    <brk id="8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SheetLayoutView="90" workbookViewId="0" topLeftCell="A1">
      <selection activeCell="A3" sqref="A3:P3"/>
    </sheetView>
  </sheetViews>
  <sheetFormatPr defaultColWidth="9.140625" defaultRowHeight="12.75"/>
  <cols>
    <col min="1" max="1" width="3.421875" style="0" customWidth="1"/>
    <col min="7" max="7" width="17.00390625" style="0" customWidth="1"/>
    <col min="8" max="8" width="20.28125" style="0" customWidth="1"/>
    <col min="9" max="9" width="21.7109375" style="0" customWidth="1"/>
    <col min="10" max="15" width="20.28125" style="0" customWidth="1"/>
    <col min="16" max="16" width="23.140625" style="0" customWidth="1"/>
    <col min="18" max="18" width="20.28125" style="0" customWidth="1"/>
  </cols>
  <sheetData>
    <row r="1" spans="4:5" ht="12.75">
      <c r="D1" s="43"/>
      <c r="E1" s="43"/>
    </row>
    <row r="2" ht="7.5" customHeight="1"/>
    <row r="3" spans="1:24" ht="51" customHeight="1">
      <c r="A3" s="194" t="s">
        <v>209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72"/>
      <c r="R3" s="172"/>
      <c r="S3" s="172"/>
      <c r="T3" s="172"/>
      <c r="U3" s="172"/>
      <c r="V3" s="172"/>
      <c r="W3" s="172"/>
      <c r="X3" s="172"/>
    </row>
    <row r="4" spans="2:16" ht="12.75" customHeight="1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2:16" ht="12.75" customHeight="1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2:16" ht="12.75" customHeight="1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2:16" ht="12.75" customHeight="1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2:16" ht="12.75" customHeight="1"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2:16" ht="12.75" customHeight="1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</row>
    <row r="10" spans="2:16" ht="12.75" customHeight="1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spans="2:16" ht="12.75" customHeight="1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spans="2:16" ht="12.75">
      <c r="B12" s="44"/>
      <c r="C12" s="44"/>
      <c r="D12" s="92"/>
      <c r="E12" s="9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10" t="s">
        <v>70</v>
      </c>
    </row>
    <row r="13" spans="2:16" ht="12.75">
      <c r="B13" s="44"/>
      <c r="C13" s="199"/>
      <c r="D13" s="92"/>
      <c r="E13" s="92"/>
      <c r="F13" s="44"/>
      <c r="G13" s="44"/>
      <c r="H13" s="44"/>
      <c r="I13" s="44"/>
      <c r="J13" s="44"/>
      <c r="K13" s="44"/>
      <c r="L13" s="44"/>
      <c r="M13" s="44"/>
      <c r="N13" s="44"/>
      <c r="O13" s="90"/>
      <c r="P13" s="91" t="s">
        <v>91</v>
      </c>
    </row>
    <row r="14" spans="2:16" ht="15.75">
      <c r="B14" s="44"/>
      <c r="C14" s="199"/>
      <c r="D14" s="92"/>
      <c r="E14" s="92"/>
      <c r="F14" s="44"/>
      <c r="G14" s="44"/>
      <c r="H14" s="200" t="s">
        <v>88</v>
      </c>
      <c r="I14" s="200"/>
      <c r="J14" s="200"/>
      <c r="K14" s="200"/>
      <c r="L14" s="200"/>
      <c r="M14" s="200"/>
      <c r="N14" s="200"/>
      <c r="O14" s="200"/>
      <c r="P14" s="24"/>
    </row>
    <row r="15" spans="2:15" ht="13.5" thickBot="1">
      <c r="B15" s="44"/>
      <c r="C15" s="199"/>
      <c r="D15" s="92"/>
      <c r="E15" s="92"/>
      <c r="F15" s="44"/>
      <c r="G15" s="44"/>
      <c r="H15" s="201"/>
      <c r="I15" s="201"/>
      <c r="J15" s="201"/>
      <c r="K15" s="201"/>
      <c r="L15" s="201"/>
      <c r="M15" s="201"/>
      <c r="N15" s="201"/>
      <c r="O15" s="201"/>
    </row>
    <row r="16" spans="2:16" ht="16.5" thickBot="1">
      <c r="B16" s="44"/>
      <c r="C16" s="199"/>
      <c r="D16" s="92"/>
      <c r="E16" s="92"/>
      <c r="F16" s="44"/>
      <c r="G16" s="44"/>
      <c r="H16" s="202" t="s">
        <v>89</v>
      </c>
      <c r="I16" s="203"/>
      <c r="J16" s="203"/>
      <c r="K16" s="203"/>
      <c r="L16" s="203"/>
      <c r="M16" s="203"/>
      <c r="N16" s="204"/>
      <c r="O16" s="205"/>
      <c r="P16" s="45"/>
    </row>
    <row r="17" spans="2:16" ht="18.75" customHeight="1" thickBot="1">
      <c r="B17" s="44"/>
      <c r="C17" s="44"/>
      <c r="D17" s="44"/>
      <c r="E17" s="44"/>
      <c r="F17" s="44"/>
      <c r="G17" s="44"/>
      <c r="H17" s="46">
        <v>1</v>
      </c>
      <c r="I17" s="47">
        <v>2</v>
      </c>
      <c r="J17" s="46">
        <v>3</v>
      </c>
      <c r="K17" s="46">
        <v>4</v>
      </c>
      <c r="L17" s="46">
        <v>5</v>
      </c>
      <c r="M17" s="167">
        <v>6</v>
      </c>
      <c r="N17" s="46">
        <v>7</v>
      </c>
      <c r="O17" s="48">
        <v>8</v>
      </c>
      <c r="P17" s="49" t="s">
        <v>71</v>
      </c>
    </row>
    <row r="18" spans="2:16" s="43" customFormat="1" ht="28.5" customHeight="1" thickBot="1">
      <c r="B18" s="206" t="s">
        <v>82</v>
      </c>
      <c r="C18" s="207"/>
      <c r="D18" s="207"/>
      <c r="E18" s="207"/>
      <c r="F18" s="207"/>
      <c r="G18" s="208"/>
      <c r="H18" s="51"/>
      <c r="I18" s="51"/>
      <c r="J18" s="51"/>
      <c r="K18" s="51"/>
      <c r="L18" s="51"/>
      <c r="M18" s="51"/>
      <c r="N18" s="169"/>
      <c r="O18" s="51"/>
      <c r="P18" s="52"/>
    </row>
    <row r="19" spans="2:18" s="53" customFormat="1" ht="34.5" customHeight="1">
      <c r="B19" s="197" t="s">
        <v>111</v>
      </c>
      <c r="C19" s="198"/>
      <c r="D19" s="198"/>
      <c r="E19" s="198"/>
      <c r="F19" s="198"/>
      <c r="G19" s="198"/>
      <c r="H19" s="168">
        <v>210655.94</v>
      </c>
      <c r="I19" s="168">
        <v>210655.94</v>
      </c>
      <c r="J19" s="168">
        <v>210655.94</v>
      </c>
      <c r="K19" s="168">
        <v>210655.93</v>
      </c>
      <c r="L19" s="168">
        <v>210655.93</v>
      </c>
      <c r="M19" s="168">
        <v>210655.93</v>
      </c>
      <c r="N19" s="168">
        <v>210655.93</v>
      </c>
      <c r="O19" s="168">
        <v>210655.93</v>
      </c>
      <c r="P19" s="54">
        <f>H19+I19+J19+K19+L19+M19+N19+O19</f>
        <v>1685247.47</v>
      </c>
      <c r="R19" s="60" t="e">
        <f>'Narciso Martin'!#REF!-'Narciso Martin'!#REF!-'Narciso Martin'!#REF!-'Narciso Martin'!I100</f>
        <v>#REF!</v>
      </c>
    </row>
    <row r="20" spans="2:16" s="53" customFormat="1" ht="34.5" customHeight="1">
      <c r="B20" s="209" t="s">
        <v>83</v>
      </c>
      <c r="C20" s="210"/>
      <c r="D20" s="210"/>
      <c r="E20" s="210"/>
      <c r="F20" s="210"/>
      <c r="G20" s="210"/>
      <c r="H20" s="55">
        <f aca="true" t="shared" si="0" ref="H20:O20">SUM(H19:H19)</f>
        <v>210655.94</v>
      </c>
      <c r="I20" s="55">
        <f t="shared" si="0"/>
        <v>210655.94</v>
      </c>
      <c r="J20" s="55">
        <f t="shared" si="0"/>
        <v>210655.94</v>
      </c>
      <c r="K20" s="55">
        <f t="shared" si="0"/>
        <v>210655.93</v>
      </c>
      <c r="L20" s="55">
        <f t="shared" si="0"/>
        <v>210655.93</v>
      </c>
      <c r="M20" s="55">
        <f t="shared" si="0"/>
        <v>210655.93</v>
      </c>
      <c r="N20" s="55">
        <f t="shared" si="0"/>
        <v>210655.93</v>
      </c>
      <c r="O20" s="55">
        <f t="shared" si="0"/>
        <v>210655.93</v>
      </c>
      <c r="P20" s="54"/>
    </row>
    <row r="21" spans="2:16" s="53" customFormat="1" ht="34.5" customHeight="1" thickBot="1">
      <c r="B21" s="195" t="s">
        <v>84</v>
      </c>
      <c r="C21" s="196"/>
      <c r="D21" s="196"/>
      <c r="E21" s="196"/>
      <c r="F21" s="196"/>
      <c r="G21" s="196"/>
      <c r="H21" s="56">
        <f>H20</f>
        <v>210655.94</v>
      </c>
      <c r="I21" s="57">
        <f>I20+H21</f>
        <v>421311.88</v>
      </c>
      <c r="J21" s="57">
        <f>J20+I21</f>
        <v>631967.82</v>
      </c>
      <c r="K21" s="57">
        <f>J21+K20</f>
        <v>842623.75</v>
      </c>
      <c r="L21" s="57">
        <f>K21+L20</f>
        <v>1053279.68</v>
      </c>
      <c r="M21" s="57">
        <f>L21+M20</f>
        <v>1263935.61</v>
      </c>
      <c r="N21" s="57">
        <f>M21+N20</f>
        <v>1474591.54</v>
      </c>
      <c r="O21" s="57">
        <f>N21+O20</f>
        <v>1685247.47</v>
      </c>
      <c r="P21" s="58">
        <f>SUM(P19:P20)</f>
        <v>1685247.47</v>
      </c>
    </row>
    <row r="22" spans="2:15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6" ht="15.75">
      <c r="D26" s="50"/>
    </row>
  </sheetData>
  <sheetProtection/>
  <mergeCells count="9">
    <mergeCell ref="A3:P3"/>
    <mergeCell ref="B21:G21"/>
    <mergeCell ref="B19:G19"/>
    <mergeCell ref="C13:C16"/>
    <mergeCell ref="H14:O14"/>
    <mergeCell ref="H15:O15"/>
    <mergeCell ref="H16:O16"/>
    <mergeCell ref="B18:G18"/>
    <mergeCell ref="B20:G20"/>
  </mergeCells>
  <printOptions horizontalCentered="1"/>
  <pageMargins left="0.7086614173228347" right="0.9055118110236221" top="1.1811023622047245" bottom="0.7874015748031497" header="0.31496062992125984" footer="0.31496062992125984"/>
  <pageSetup horizontalDpi="600" verticalDpi="600" orientation="landscape" paperSize="9" scale="49" r:id="rId3"/>
  <colBreaks count="1" manualBreakCount="1">
    <brk id="16" max="65535" man="1"/>
  </colBreaks>
  <legacyDrawing r:id="rId2"/>
  <oleObjects>
    <oleObject progId="Word.Picture.8" shapeId="3710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patriciab</dc:creator>
  <cp:keywords/>
  <dc:description/>
  <cp:lastModifiedBy>Roney</cp:lastModifiedBy>
  <cp:lastPrinted>2018-08-07T17:22:30Z</cp:lastPrinted>
  <dcterms:created xsi:type="dcterms:W3CDTF">2010-12-03T18:04:49Z</dcterms:created>
  <dcterms:modified xsi:type="dcterms:W3CDTF">2018-08-10T11:20:04Z</dcterms:modified>
  <cp:category/>
  <cp:version/>
  <cp:contentType/>
  <cp:contentStatus/>
</cp:coreProperties>
</file>