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Users\Atendimento\Documents\Concorrência 01-2025 Chacaras Saúde\Arquivos Site\"/>
    </mc:Choice>
  </mc:AlternateContent>
  <xr:revisionPtr revIDLastSave="0" documentId="8_{75B30221-E9BF-4E1A-9C8F-063748CDA6FF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ORÇAMENTO SINTÉTICO" sheetId="4" r:id="rId1"/>
    <sheet name="CRONOGRAMA" sheetId="8" r:id="rId2"/>
  </sheets>
  <externalReferences>
    <externalReference r:id="rId3"/>
  </externalReferences>
  <definedNames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>#REF!</definedName>
    <definedName name="__shared_1_0_330">#N/A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>#REF!</definedName>
    <definedName name="__shared_1_0_440">#N/A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A_1">#REF!</definedName>
    <definedName name="A_2">#REF!</definedName>
    <definedName name="_xlnm.Print_Area" localSheetId="1">CRONOGRAMA!$A$1:$N$34</definedName>
    <definedName name="_xlnm.Print_Area" localSheetId="0">'ORÇAMENTO SINTÉTICO'!$A$1:$H$62</definedName>
    <definedName name="B_1">#REF!</definedName>
    <definedName name="B_2">#REF!</definedName>
    <definedName name="BDI">[1]PREÇOS!#REF!</definedName>
    <definedName name="Critérios_IM">#REF!</definedName>
    <definedName name="Cronograma1">#N/A</definedName>
    <definedName name="custo_canal_diversos">#REF!</definedName>
    <definedName name="custo_canal_k">#REF!</definedName>
    <definedName name="custo_viario_diversos">#REF!</definedName>
    <definedName name="custo_viario_k">#REF!</definedName>
    <definedName name="ELEV">#REF!</definedName>
    <definedName name="Excel_BuiltIn_Criteria">#REF!</definedName>
    <definedName name="Fl_01">#N/A</definedName>
    <definedName name="INDIC">#REF!</definedName>
    <definedName name="ÍNDICE">#REF!</definedName>
    <definedName name="INFR">#REF!</definedName>
    <definedName name="INFRATEC">#REF!</definedName>
    <definedName name="INFRETÉCNICA">[1]PREÇOS!#REF!</definedName>
    <definedName name="MÊS">#REF!</definedName>
    <definedName name="pla">#N/A</definedName>
    <definedName name="PLAN">#REF!</definedName>
    <definedName name="planilha">#N/A</definedName>
    <definedName name="Print_Area_MI">#REF!</definedName>
    <definedName name="SHARED_FORMULA_1_106_1_106_4">#REF!</definedName>
    <definedName name="SHARED_FORMULA_1_114_1_114_4">#REF!</definedName>
    <definedName name="SHARED_FORMULA_1_39_1_39_0">#REF!</definedName>
    <definedName name="SHARED_FORMULA_1_41_1_41_4">#REF!</definedName>
    <definedName name="SHARED_FORMULA_1_58_1_58_4">#REF!</definedName>
    <definedName name="SHARED_FORMULA_1_64_1_64_4">#REF!</definedName>
    <definedName name="SHARED_FORMULA_1_79_1_79_0">#REF!</definedName>
    <definedName name="SHARED_FORMULA_10_144_10_144_0">#REF!</definedName>
    <definedName name="SHARED_FORMULA_10_176_10_176_0">#REF!</definedName>
    <definedName name="SHARED_FORMULA_10_18_10_18_0">#REF!</definedName>
    <definedName name="SHARED_FORMULA_10_26_10_26_0">#REF!</definedName>
    <definedName name="SHARED_FORMULA_10_58_10_58_0">#REF!</definedName>
    <definedName name="SHARED_FORMULA_10_7_10_7_0">#REF!</definedName>
    <definedName name="SHARED_FORMULA_10_78_10_78_0">#REF!</definedName>
    <definedName name="SHARED_FORMULA_10_91_10_91_0">#REF!</definedName>
    <definedName name="SHARED_FORMULA_11_144_11_144_0">#REF!*#REF!</definedName>
    <definedName name="SHARED_FORMULA_11_176_11_176_0">#REF!*#REF!</definedName>
    <definedName name="SHARED_FORMULA_11_18_11_18_0">#REF!*#REF!</definedName>
    <definedName name="SHARED_FORMULA_11_26_11_26_0">#REF!*#REF!</definedName>
    <definedName name="SHARED_FORMULA_11_58_11_58_0">#REF!*#REF!</definedName>
    <definedName name="SHARED_FORMULA_11_7_11_7_0">#REF!*#REF!</definedName>
    <definedName name="SHARED_FORMULA_11_78_11_78_0">#REF!*#REF!</definedName>
    <definedName name="SHARED_FORMULA_11_91_11_91_0">#REF!*#REF!</definedName>
    <definedName name="SHARED_FORMULA_12_144_12_144_0">#REF!*#REF!</definedName>
    <definedName name="SHARED_FORMULA_12_176_12_176_0">#REF!*#REF!</definedName>
    <definedName name="SHARED_FORMULA_12_18_12_18_0">#REF!*#REF!</definedName>
    <definedName name="SHARED_FORMULA_12_26_12_26_0">#REF!*#REF!</definedName>
    <definedName name="SHARED_FORMULA_12_58_12_58_0">#REF!*#REF!</definedName>
    <definedName name="SHARED_FORMULA_12_7_12_7_0">#REF!*#REF!</definedName>
    <definedName name="SHARED_FORMULA_12_78_12_78_0">#REF!*#REF!</definedName>
    <definedName name="SHARED_FORMULA_12_91_12_91_0">#REF!*#REF!</definedName>
    <definedName name="SHARED_FORMULA_13_144_13_144_0">#REF!*#REF!</definedName>
    <definedName name="SHARED_FORMULA_13_176_13_176_0">#REF!*#REF!</definedName>
    <definedName name="SHARED_FORMULA_13_18_13_18_0">#REF!*#REF!</definedName>
    <definedName name="SHARED_FORMULA_13_26_13_26_0">#REF!*#REF!</definedName>
    <definedName name="SHARED_FORMULA_13_58_13_58_0">#REF!*#REF!</definedName>
    <definedName name="SHARED_FORMULA_13_7_13_7_0">#REF!*#REF!</definedName>
    <definedName name="SHARED_FORMULA_13_78_13_78_0">#REF!*#REF!</definedName>
    <definedName name="SHARED_FORMULA_13_91_13_91_0">#REF!*#REF!</definedName>
    <definedName name="SHARED_FORMULA_14_144_14_144_0">#REF!*#REF!</definedName>
    <definedName name="SHARED_FORMULA_14_176_14_176_0">#REF!*#REF!</definedName>
    <definedName name="SHARED_FORMULA_14_18_14_18_0">#REF!*#REF!</definedName>
    <definedName name="SHARED_FORMULA_14_26_14_26_0">#REF!*#REF!</definedName>
    <definedName name="SHARED_FORMULA_14_58_14_58_0">#REF!*#REF!</definedName>
    <definedName name="SHARED_FORMULA_14_7_14_7_0">#REF!*#REF!</definedName>
    <definedName name="SHARED_FORMULA_14_78_14_78_0">#REF!*#REF!</definedName>
    <definedName name="SHARED_FORMULA_14_91_14_91_0">#REF!*#REF!</definedName>
    <definedName name="SHARED_FORMULA_15_144_15_144_0">(((#REF!+#REF!+#REF!)*(1+#REF!))*(1+#REF!))</definedName>
    <definedName name="SHARED_FORMULA_15_176_15_176_0">(((#REF!+#REF!+#REF!)*(1+#REF!))*(1+#REF!))</definedName>
    <definedName name="SHARED_FORMULA_15_18_15_18_0">(((#REF!+#REF!+#REF!)*(1+#REF!))*(1+#REF!))</definedName>
    <definedName name="SHARED_FORMULA_15_26_15_26_0">(((#REF!+#REF!+#REF!)*(1+#REF!))*(1+#REF!))</definedName>
    <definedName name="SHARED_FORMULA_15_58_15_58_0">(((#REF!+#REF!+#REF!)*(1+#REF!))*(1+#REF!))</definedName>
    <definedName name="SHARED_FORMULA_15_7_15_7_0">(((#REF!+#REF!+#REF!)*(1+#REF!))*(1+#REF!))</definedName>
    <definedName name="SHARED_FORMULA_15_78_15_78_0">(((#REF!+#REF!+#REF!)*(1+#REF!))*(1+#REF!))</definedName>
    <definedName name="SHARED_FORMULA_15_91_15_91_0">(((#REF!+#REF!+#REF!)*(1+#REF!))*(1+#REF!))</definedName>
    <definedName name="SHARED_FORMULA_16_144_16_144_0">(((#REF!+#REF!+#REF!)*(1+#REF!))*(1+#REF!))</definedName>
    <definedName name="SHARED_FORMULA_16_176_16_176_0">(((#REF!+#REF!+#REF!)*(1+#REF!))*(1+#REF!))</definedName>
    <definedName name="SHARED_FORMULA_16_18_16_18_0">(((#REF!+#REF!+#REF!)*(1+#REF!))*(1+#REF!))</definedName>
    <definedName name="SHARED_FORMULA_16_26_16_26_0">(((#REF!+#REF!+#REF!)*(1+#REF!))*(1+#REF!))</definedName>
    <definedName name="SHARED_FORMULA_16_58_16_58_0">(((#REF!+#REF!+#REF!)*(1+#REF!))*(1+#REF!))</definedName>
    <definedName name="SHARED_FORMULA_16_7_16_7_0">(((#REF!+#REF!+#REF!)*(1+#REF!))*(1+#REF!))</definedName>
    <definedName name="SHARED_FORMULA_16_78_16_78_0">(((#REF!+#REF!+#REF!)*(1+#REF!))*(1+#REF!))</definedName>
    <definedName name="SHARED_FORMULA_16_91_16_91_0">(((#REF!+#REF!+#REF!)*(1+#REF!))*(1+#REF!))</definedName>
    <definedName name="SHARED_FORMULA_17_144_17_144_0">#REF!+#REF!</definedName>
    <definedName name="SHARED_FORMULA_17_176_17_176_0">#REF!+#REF!</definedName>
    <definedName name="SHARED_FORMULA_17_18_17_18_0">#REF!+#REF!</definedName>
    <definedName name="SHARED_FORMULA_17_26_17_26_0">#REF!+#REF!</definedName>
    <definedName name="SHARED_FORMULA_17_58_17_58_0">#REF!+#REF!</definedName>
    <definedName name="SHARED_FORMULA_17_7_17_7_0">#REF!+#REF!</definedName>
    <definedName name="SHARED_FORMULA_17_78_17_78_0">#REF!+#REF!</definedName>
    <definedName name="SHARED_FORMULA_17_91_17_91_0">#REF!+#REF!</definedName>
    <definedName name="SHARED_FORMULA_18_144_18_144_0">#REF!*#REF!</definedName>
    <definedName name="SHARED_FORMULA_18_176_18_176_0">#REF!*#REF!</definedName>
    <definedName name="SHARED_FORMULA_18_18_18_18_0">#REF!*#REF!</definedName>
    <definedName name="SHARED_FORMULA_18_26_18_26_0">#REF!*#REF!</definedName>
    <definedName name="SHARED_FORMULA_18_58_18_58_0">#REF!*#REF!</definedName>
    <definedName name="SHARED_FORMULA_18_7_18_7_0">#REF!*#REF!</definedName>
    <definedName name="SHARED_FORMULA_18_78_18_78_0">#REF!*#REF!</definedName>
    <definedName name="SHARED_FORMULA_18_91_18_91_0">#REF!*#REF!</definedName>
    <definedName name="SHARED_FORMULA_19_145_19_145_0">#REF!*#REF!</definedName>
    <definedName name="SHARED_FORMULA_19_177_19_177_0">#REF!*#REF!</definedName>
    <definedName name="SHARED_FORMULA_19_18_19_18_0">#REF!*#REF!</definedName>
    <definedName name="SHARED_FORMULA_19_26_19_26_0">#REF!*#REF!</definedName>
    <definedName name="SHARED_FORMULA_19_58_19_58_0">#REF!*#REF!</definedName>
    <definedName name="SHARED_FORMULA_19_7_19_7_0">#REF!*#REF!</definedName>
    <definedName name="SHARED_FORMULA_19_78_19_78_0">#REF!*#REF!</definedName>
    <definedName name="SHARED_FORMULA_19_91_19_91_0">#REF!*#REF!</definedName>
    <definedName name="SHARED_FORMULA_20_145_20_145_0">#REF!+#REF!</definedName>
    <definedName name="SHARED_FORMULA_20_177_20_177_0">#REF!+#REF!</definedName>
    <definedName name="SHARED_FORMULA_20_18_20_18_0">#REF!+#REF!</definedName>
    <definedName name="SHARED_FORMULA_20_26_20_26_0">#REF!+#REF!</definedName>
    <definedName name="SHARED_FORMULA_20_58_20_58_0">#REF!+#REF!</definedName>
    <definedName name="SHARED_FORMULA_20_7_20_7_0">#REF!+#REF!</definedName>
    <definedName name="SHARED_FORMULA_20_78_20_78_0">#REF!+#REF!</definedName>
    <definedName name="SHARED_FORMULA_20_91_20_91_0">#REF!+#REF!</definedName>
    <definedName name="SHARED_FORMULA_29_145_29_145_0">UPPER(#REF!)</definedName>
    <definedName name="SHARED_FORMULA_29_177_29_177_0">UPPER(#REF!)</definedName>
    <definedName name="SHARED_FORMULA_5_39_5_39_0">#REF!</definedName>
    <definedName name="SHARED_FORMULA_6_103_6_103_3">SUM(#REF!)</definedName>
    <definedName name="SHARED_FORMULA_6_124_6_124_3">SUM(#REF!)</definedName>
    <definedName name="SHARED_FORMULA_6_134_6_134_3">SUM(#REF!)</definedName>
    <definedName name="SHARED_FORMULA_6_152_6_152_3">SUM(#REF!)</definedName>
    <definedName name="SHARED_FORMULA_6_162_6_162_3">SUM(#REF!)</definedName>
    <definedName name="SHARED_FORMULA_6_176_6_176_3">SUM(#REF!)</definedName>
    <definedName name="SHARED_FORMULA_6_20_6_20_3">SUM(#REF!)</definedName>
    <definedName name="SHARED_FORMULA_6_44_6_44_3">SUM(#REF!)</definedName>
    <definedName name="SHARED_FORMULA_6_60_6_60_3">SUM(#REF!)</definedName>
    <definedName name="SHARED_FORMULA_6_69_6_69_3">SUM(#REF!)</definedName>
    <definedName name="SHARED_FORMULA_6_80_6_80_3">SUM(#REF!)</definedName>
    <definedName name="SHARED_FORMULA_6_95_6_95_3">SUM(#REF!)</definedName>
    <definedName name="SHARED_FORMULA_7_11_7_11_2">#REF!*#REF!</definedName>
    <definedName name="SHARED_FORMULA_7_31_7_31_2">#REF!*#REF!</definedName>
    <definedName name="SHARED_FORMULA_7_38_7_38_2">#REF!*#REF!</definedName>
    <definedName name="SHARED_FORMULA_7_54_7_54_2">#REF!*#REF!</definedName>
    <definedName name="SHARED_FORMULA_7_67_7_67_2">#REF!*#REF!</definedName>
    <definedName name="sqsa">#REF!</definedName>
    <definedName name="tbjan01">#REF!</definedName>
    <definedName name="TBJUL01">#REF!</definedName>
    <definedName name="VENDA_CANAL_DIVERSOS">#REF!</definedName>
    <definedName name="VENDA_CANAL_K">#REF!</definedName>
    <definedName name="VENDA_CANAL_PI_R">#REF!</definedName>
    <definedName name="VENDA_VIARIO_DIVERSOS">#REF!</definedName>
    <definedName name="VENDA_VIARIO_K">#REF!</definedName>
    <definedName name="VENDA_VIARIO_PI_R">#REF!</definedName>
    <definedName name="X_1">#REF!</definedName>
    <definedName name="X_2">#REF!</definedName>
    <definedName name="X_3">#REF!</definedName>
    <definedName name="X_4">#REF!</definedName>
    <definedName name="X_INT">#REF!</definedName>
    <definedName name="Y_1">#REF!</definedName>
    <definedName name="Y_2">#REF!</definedName>
    <definedName name="Y_3">#REF!</definedName>
    <definedName name="Y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" l="1"/>
  <c r="F14" i="4"/>
  <c r="F15" i="4"/>
  <c r="F16" i="4"/>
  <c r="F17" i="4"/>
  <c r="F20" i="4"/>
  <c r="F21" i="4"/>
  <c r="F23" i="4"/>
  <c r="F24" i="4"/>
  <c r="F25" i="4"/>
  <c r="F26" i="4"/>
  <c r="F27" i="4"/>
  <c r="F28" i="4"/>
  <c r="F29" i="4"/>
  <c r="F30" i="4"/>
  <c r="F31" i="4"/>
  <c r="F32" i="4"/>
  <c r="F34" i="4"/>
  <c r="F35" i="4"/>
  <c r="F36" i="4"/>
  <c r="F38" i="4"/>
  <c r="F39" i="4"/>
  <c r="F41" i="4"/>
  <c r="F42" i="4"/>
  <c r="F45" i="4"/>
  <c r="F46" i="4"/>
  <c r="F47" i="4"/>
  <c r="F49" i="4"/>
  <c r="F51" i="4"/>
  <c r="F52" i="4"/>
  <c r="F53" i="4"/>
  <c r="F11" i="4"/>
  <c r="F10" i="4"/>
  <c r="H56" i="4" l="1"/>
  <c r="G41" i="4" l="1"/>
  <c r="G14" i="4"/>
  <c r="G29" i="4"/>
  <c r="G45" i="4"/>
  <c r="G21" i="4"/>
  <c r="G32" i="4"/>
  <c r="G31" i="4"/>
  <c r="G34" i="4"/>
  <c r="G49" i="4"/>
  <c r="G48" i="4" s="1"/>
  <c r="G23" i="4"/>
  <c r="G30" i="4"/>
  <c r="G38" i="4"/>
  <c r="G39" i="4"/>
  <c r="G17" i="4"/>
  <c r="G26" i="4"/>
  <c r="G11" i="4"/>
  <c r="G10" i="4"/>
  <c r="G12" i="4"/>
  <c r="G42" i="4"/>
  <c r="G27" i="4"/>
  <c r="G47" i="4"/>
  <c r="G25" i="4"/>
  <c r="G28" i="4"/>
  <c r="G20" i="4"/>
  <c r="G15" i="4"/>
  <c r="G24" i="4"/>
  <c r="G52" i="4"/>
  <c r="G35" i="4"/>
  <c r="G36" i="4"/>
  <c r="G33" i="4" l="1"/>
  <c r="G19" i="4"/>
  <c r="G9" i="4"/>
  <c r="D32" i="8" s="1"/>
  <c r="G37" i="4"/>
  <c r="G40" i="4"/>
  <c r="G32" i="8" s="1"/>
  <c r="G22" i="4"/>
  <c r="F32" i="8" l="1"/>
  <c r="G18" i="4"/>
  <c r="G16" i="4"/>
  <c r="G13" i="4" s="1"/>
  <c r="E32" i="8" l="1"/>
  <c r="G46" i="4"/>
  <c r="G44" i="4" s="1"/>
  <c r="G43" i="4" s="1"/>
  <c r="H32" i="8" s="1"/>
  <c r="G51" i="4" l="1"/>
  <c r="G53" i="4" l="1"/>
  <c r="G50" i="4" l="1"/>
  <c r="I32" i="8" s="1"/>
  <c r="H58" i="4" l="1"/>
  <c r="H41" i="4" s="1"/>
  <c r="H34" i="4" l="1"/>
  <c r="G31" i="8"/>
  <c r="F31" i="8"/>
  <c r="H46" i="4"/>
  <c r="H19" i="4"/>
  <c r="H9" i="4"/>
  <c r="H26" i="4"/>
  <c r="H27" i="4"/>
  <c r="H30" i="4"/>
  <c r="H21" i="4"/>
  <c r="H43" i="4"/>
  <c r="F57" i="4"/>
  <c r="H20" i="4"/>
  <c r="H44" i="4"/>
  <c r="H37" i="4"/>
  <c r="H25" i="4"/>
  <c r="H35" i="4"/>
  <c r="H38" i="4"/>
  <c r="H32" i="4"/>
  <c r="H10" i="4"/>
  <c r="H33" i="4"/>
  <c r="H47" i="4"/>
  <c r="H48" i="4"/>
  <c r="H11" i="4"/>
  <c r="H40" i="4"/>
  <c r="H49" i="4"/>
  <c r="H18" i="4"/>
  <c r="H42" i="4"/>
  <c r="H39" i="4"/>
  <c r="H36" i="4"/>
  <c r="H16" i="4"/>
  <c r="H12" i="4"/>
  <c r="H29" i="4"/>
  <c r="H23" i="4"/>
  <c r="H31" i="4"/>
  <c r="H28" i="4"/>
  <c r="H45" i="4"/>
  <c r="H22" i="4"/>
  <c r="H24" i="4"/>
  <c r="H15" i="4"/>
  <c r="H17" i="4"/>
  <c r="H51" i="4"/>
  <c r="H14" i="4"/>
  <c r="H13" i="4"/>
  <c r="H53" i="4"/>
  <c r="H52" i="4"/>
  <c r="H50" i="4"/>
  <c r="H31" i="8" l="1"/>
  <c r="D34" i="8" l="1"/>
  <c r="D33" i="8" s="1"/>
  <c r="D31" i="8"/>
  <c r="E31" i="8"/>
  <c r="I31" i="8"/>
  <c r="E34" i="8" l="1"/>
  <c r="F34" i="8" s="1"/>
  <c r="E33" i="8" l="1"/>
  <c r="G34" i="8"/>
  <c r="F33" i="8"/>
  <c r="H34" i="8" l="1"/>
  <c r="G33" i="8"/>
  <c r="I34" i="8" l="1"/>
  <c r="I33" i="8" s="1"/>
  <c r="H33" i="8"/>
</calcChain>
</file>

<file path=xl/sharedStrings.xml><?xml version="1.0" encoding="utf-8"?>
<sst xmlns="http://schemas.openxmlformats.org/spreadsheetml/2006/main" count="163" uniqueCount="131">
  <si>
    <t>Item</t>
  </si>
  <si>
    <t>Descrição</t>
  </si>
  <si>
    <t>Und</t>
  </si>
  <si>
    <t>Quant.</t>
  </si>
  <si>
    <t xml:space="preserve"> 1 </t>
  </si>
  <si>
    <t>SERVIÇOS PRELIMINARES</t>
  </si>
  <si>
    <t xml:space="preserve"> 1.1 </t>
  </si>
  <si>
    <t>MES</t>
  </si>
  <si>
    <t xml:space="preserve"> 1.2 </t>
  </si>
  <si>
    <t>FORNECIMENTO E INSTALAÇÃO DE PLACA DE OBRA COM CHAPA GALVANIZADA E ESTRUTURA DE MADEIRA. AF_03/2022_PS</t>
  </si>
  <si>
    <t>m²</t>
  </si>
  <si>
    <t xml:space="preserve"> 1.3 </t>
  </si>
  <si>
    <t>LOCAÇÃO DE REDE DE ÁGUA OU ESGOTO. AF_10/2018</t>
  </si>
  <si>
    <t>M</t>
  </si>
  <si>
    <t xml:space="preserve"> 2 </t>
  </si>
  <si>
    <t>ESCAVAÇÃO, PROTEÇÃO E PREPARO DE FUNDO</t>
  </si>
  <si>
    <t xml:space="preserve"> 2.1 </t>
  </si>
  <si>
    <t>ESCAVAÇÃO MECANIZADA DE VALA COM PROF. MAIOR QUE 1,50 M ATÉ 3,0 M (MÉDIA MONTANTE E JUSANTE/UMA COMPOSIÇÃO POR TRECHO), ESCAVADEIRA (1,2 M3), LARG. DE 1,5 M A 2,5 M, EM SOLO DE 1A CATEGORIA, EM LOCAIS COM ALTO NÍVEL DE INTERFERÊNCIA. AF_02/2021</t>
  </si>
  <si>
    <t>m³</t>
  </si>
  <si>
    <t xml:space="preserve"> 2.2 </t>
  </si>
  <si>
    <t>PREPARO DE FUNDO DE VALA COM LARGURA MAIOR OU IGUAL A 1,5 M E MENOR QUE 2,5 M, COM CAMADA DE AREIA, LANÇAMENTO MECANIZADO. AF_08/2020</t>
  </si>
  <si>
    <t xml:space="preserve"> 2.3 </t>
  </si>
  <si>
    <t>REDE COLETORA DE ESGOTO</t>
  </si>
  <si>
    <t>POÇO DE VISITA</t>
  </si>
  <si>
    <t>BASE PARA POÇO DE VISITA CIRCULAR PARA ESGOTO, EM CONCRETO PRÉ-MOLDADO, DIÂMETRO INTERNO = 1,0 M, PROFUNDIDADE = 1,35 M, EXCLUINDO TAMPÃO. AF_12/2020_PA</t>
  </si>
  <si>
    <t>UN</t>
  </si>
  <si>
    <t>ACRÉSCIMO PARA POÇO DE VISITA CIRCULAR PARA ESGOTO, EM CONCRETO PRÉ-MOLDADO, DIÂMETRO INTERNO = 1 M. AF_12/2020</t>
  </si>
  <si>
    <t>TUBULAÇÃO E ACESSÓRIOS</t>
  </si>
  <si>
    <t>TUBO, PVC OCRE, JUNTA ELÁSTICA, DN 150 MM, PARA COLETOR PREDIAL DE ESGOTO. AF_06/2022</t>
  </si>
  <si>
    <t>REATERRO E RETIRADA</t>
  </si>
  <si>
    <t>REATERRO MECANIZADO DE VALA COM ESCAVADEIRA HIDRÁULICA (CAPACIDADE DA CAÇAMBA: 0,8 M³/POTÊNCIA: 111 HP), LARGURA ATÉ 1,5 M, PROFUNDIDADE DE 1,5 A 3,0 M, COM SOLO (SEM SUBSTITUIÇÃO) DE 1ª CATEGORIA, COM PLACA VIBRATÓRIA. AF_08/2023</t>
  </si>
  <si>
    <t>CARGA, MANOBRA E DESCARGA DE SOLOS E MATERIAIS GRANULARES EM CAMINHÃO BASCULANTE 10 M³ - CARGA COM ESCAVADEIRA HIDRÁULICA (CAÇAMBA DE 1,20 M³ / 155 HP) E DESCARGA LIVRE (UNIDADE: M3). AF_07/2020</t>
  </si>
  <si>
    <t>TRANSPORTE COM CAMINHÃO BASCULANTE DE 10 M³, EM VIA URBANA EM LEITO NATURAL (UNIDADE: M3XKM). AF_07/2020</t>
  </si>
  <si>
    <t>M3XKM</t>
  </si>
  <si>
    <t>Total sem BDI</t>
  </si>
  <si>
    <t>Total do BDI</t>
  </si>
  <si>
    <t>Total Geral</t>
  </si>
  <si>
    <r>
      <rPr>
        <b/>
        <sz val="9"/>
        <rFont val="Arial"/>
        <family val="2"/>
      </rPr>
      <t>Proprietário:</t>
    </r>
    <r>
      <rPr>
        <sz val="9"/>
        <rFont val="Arial"/>
        <family val="2"/>
      </rPr>
      <t xml:space="preserve"> SAECIL – Superintendência de Água e Esgoto da cidade de LEME-SP</t>
    </r>
  </si>
  <si>
    <t>ESCORAMENTO DE VALA, TIPO PONTALETEAMENTO, COM PROFUNDIDADE DE 1,5 A 3,0 M, LARGURA MENOR QUE 1,5 M. AF_08/2020</t>
  </si>
  <si>
    <t>ESCORAMENTO DE VALA, TIPO DESCONTÍNUO, COM PROFUNDIDADE DE 1,5 M A 3,0 M, LARGURA MENOR QUE 1,5 M. AF_08/2020</t>
  </si>
  <si>
    <t>Orçamento Sintético</t>
  </si>
  <si>
    <t>Valor Unit</t>
  </si>
  <si>
    <t>Valor Unit com BDI</t>
  </si>
  <si>
    <t>Total</t>
  </si>
  <si>
    <t>Peso (%)</t>
  </si>
  <si>
    <t xml:space="preserve"> 2.4 </t>
  </si>
  <si>
    <t>LOCACAO DE CONTAINER 2,30 X 4,30 M, ALT. 2,50 M, PARA SANITARIO, COM 3 BACIAS, 4 CHUVEIROS, 1 LAVATORIO E 1 MICTORIO (NAO INCLUI MOBILIZACAO/DESMOBILIZACAO)</t>
  </si>
  <si>
    <t>PEDRA BRITADA N. 0, OU PEDRISCO (4,8 A 9,5 MM) POSTO PEDREIRA/FORNECEDOR, SEM FRETE</t>
  </si>
  <si>
    <t>TAMPAO FOFO SIMPLES COM BASE / REQUADRO, CLASSE D400 CARGA MAX. 40 T, REDONDO, TAMPA 600 MM (COM INSCRICAO EM RELEVO DO TIPO DE REDE)</t>
  </si>
  <si>
    <t>ESTAÇÃO ELEVATÓRIO DE ESGOTO</t>
  </si>
  <si>
    <t>ESTRUTURA</t>
  </si>
  <si>
    <t>CJ</t>
  </si>
  <si>
    <t>TAMPAO FOFO SIMPLES COM BASE / REQUADRO, CLASSE A15 CARGA MAX. 1,5 T, 400 X 600 MM (COM INSCRICAO EM RELEVO DO TIPO DE REDE</t>
  </si>
  <si>
    <t>CURVA 90º COM FLANGES FoFo Ø 200 mm (FORNECIMENTO)</t>
  </si>
  <si>
    <t>TUBO DE PVC PARA REDE COLETORA DE ESGOTO DE PAREDE MACIÇA, DN 150 MM, JUNTA ELÁSTICA - FORNECIMENTO E ASSENTAMENTO. AF_01/202</t>
  </si>
  <si>
    <t>INFRAESTRUTURA</t>
  </si>
  <si>
    <t>M²</t>
  </si>
  <si>
    <t>TUBULAÇÃO DE RECALQUE E ACESSÓRIOS</t>
  </si>
  <si>
    <t>5.1</t>
  </si>
  <si>
    <t>M³</t>
  </si>
  <si>
    <t>CONCRETAGEM DE PAREDES EM EDIFICAÇÕES UNIFAMILIARES FEITAS COM SISTEMA DE FÔRMAS MANUSEÁVEIS, COM CONCRETO USINADO BOMBEÁVEL FCK 25 MPA - LANÇAMENTO, ADENSAMENTO E ACABAMENTO (EXCLUSIVE BOMBA LANÇA). AF_10/2021</t>
  </si>
  <si>
    <t>FABRICAÇÃO, MONTAGEM E DESMONTAGEM DE FORMA PARA RADIER, PISO DE CONCRETO OU LAJE SOBRE SOLO, EM MADEIRA SERRADA, 4 UTILIZAÇÕES. AF_09/2021</t>
  </si>
  <si>
    <t>SOBRECARGA 300KGF/M², TRELIÇA TR16, VÃO ATÉ 6 METROS, INCLUSIVE CAPEAMENTO E=4CM. ESPESSURA TOTAL DA LAJE=20CM</t>
  </si>
  <si>
    <t>ARMAÇÃO DE LAJE DE ESTRUTURA CONVENCIONAL DE CONCRETO ARMADO UTILIZANDO AÇO CA-50 DE 10,0 MM - MONTAGEM. AF_06/2022</t>
  </si>
  <si>
    <t>Kg</t>
  </si>
  <si>
    <t>ESCAVAÇÃO VERTICAL PARA INFRAESTRUTURA, COM CARGA, DESCARGA E TRANSPORTE DE SOLO DE 1ª CATEGORIA, COM ESCAVADEIRA HIDRÁULICA (CAÇAMBA: 1,2 M³ / 155HP), FROTA DE 4 CAMINHÕES BASCULANTES DE 10 M³, DMT ATÉ 1 KM E VELOCIDADE MÉDIA14 KM/H. AF_05/2020</t>
  </si>
  <si>
    <t>PORTAO DE ABRIR / GIRO, EM GRADIL DE METALON REDONDO DE 3/4" VERTICAL, COM REQUADRO, ACABAMENTO NATURAL - COMPLETO</t>
  </si>
  <si>
    <t>EXECUÇÃO DE PASSEIO (CALÇADA) OU PISO DE CONCRETO COM CONCRETO MOLDADO IN LOCO, FEITO EM OBRA, ACABAMENTO CONVENCIONAL, ESPESSURA 6 CM, ARMADO. AF_08/2022</t>
  </si>
  <si>
    <t>FORNECIMENTO E MONTAGEM DE TALHA, TROLEY E MONOVIA</t>
  </si>
  <si>
    <t>IMPERMEABILIZAÇÃO DE SUPERFÍCIE COM MEMBRANA À BASE DE RESINA ACRÍLICA, 3 DEMÃOS. AF_09/2023</t>
  </si>
  <si>
    <t>TUBO PONTA/FLANGE FoFo Ø 200 mm - L = 1,00m</t>
  </si>
  <si>
    <r>
      <rPr>
        <b/>
        <sz val="9"/>
        <rFont val="Arial"/>
        <family val="2"/>
      </rPr>
      <t xml:space="preserve">Local: </t>
    </r>
    <r>
      <rPr>
        <sz val="9"/>
        <rFont val="Arial"/>
        <family val="2"/>
      </rPr>
      <t>Chácaras da Saúde</t>
    </r>
  </si>
  <si>
    <r>
      <t xml:space="preserve">Obra: </t>
    </r>
    <r>
      <rPr>
        <sz val="9"/>
        <rFont val="Arial"/>
        <family val="2"/>
      </rPr>
      <t>Rede coletora e Estação Elevatória de Esgoto</t>
    </r>
  </si>
  <si>
    <t>5.2</t>
  </si>
  <si>
    <t>CURVA 90 GRAUS RANHURADA EM FERRO FUNDIDO, DN 80 MM (3")</t>
  </si>
  <si>
    <t>3.1</t>
  </si>
  <si>
    <t>3.2</t>
  </si>
  <si>
    <t>4.1</t>
  </si>
  <si>
    <t>4.2</t>
  </si>
  <si>
    <t>5.3</t>
  </si>
  <si>
    <t>ALAMBRADO EM MOURÕES DE CONCRETO, COM TELA DE ARAME GALVANIZADO (INCLUSIVE MURETA EM CONCRETO). AF_05/2018</t>
  </si>
  <si>
    <t>ARAME FARPADO GALVANIZADO, 14 BWG (2,11 MM), CLASSE 250</t>
  </si>
  <si>
    <t>4.3</t>
  </si>
  <si>
    <t>4.4</t>
  </si>
  <si>
    <t>4.5</t>
  </si>
  <si>
    <t>4.6</t>
  </si>
  <si>
    <t>4.7</t>
  </si>
  <si>
    <t>4.8</t>
  </si>
  <si>
    <t>4.9</t>
  </si>
  <si>
    <t>4.10</t>
  </si>
  <si>
    <t>6.1</t>
  </si>
  <si>
    <t>6.2</t>
  </si>
  <si>
    <t>7.1</t>
  </si>
  <si>
    <t>7.2</t>
  </si>
  <si>
    <t>8.1</t>
  </si>
  <si>
    <t>8.2</t>
  </si>
  <si>
    <t>8.3</t>
  </si>
  <si>
    <t>9.1</t>
  </si>
  <si>
    <t>10.2</t>
  </si>
  <si>
    <t>10.3</t>
  </si>
  <si>
    <t>ESTAÇÃO ELEVATÓRIA DE ESGOTO</t>
  </si>
  <si>
    <t xml:space="preserve">EVENTO </t>
  </si>
  <si>
    <t>TÍTULO DOS EVENTOS</t>
  </si>
  <si>
    <t>ESTAÇÃO ELEVATÓRIA DE ESGOTO - ESTRUTURA</t>
  </si>
  <si>
    <t>ESTAÇÃO ELEVATÓRIA DE ESGOTO - POÇO PULMÃO DE CONCRETO</t>
  </si>
  <si>
    <t>ESTAÇÃO ELEVATÓRIA DE ESGOTO - INFRAESTRUTURA</t>
  </si>
  <si>
    <t>ESTAÇÃO ELEVATÓRIA DE ESGOTO - TUBULAÇÃO DE RECALQUE E ACESSÓRIOS</t>
  </si>
  <si>
    <t>REDE COLETORA DE ESGOTO - POÇO DE VISITA</t>
  </si>
  <si>
    <t>REDE COLETORA DE ESGOTO - TUBULAÇÃO E ACESSÓRIOS</t>
  </si>
  <si>
    <t>Cronograma</t>
  </si>
  <si>
    <t>Mês 01</t>
  </si>
  <si>
    <t>Mês 02</t>
  </si>
  <si>
    <t>Mês 03</t>
  </si>
  <si>
    <t>Mês 04</t>
  </si>
  <si>
    <t>Mês 05</t>
  </si>
  <si>
    <t>Mês 06</t>
  </si>
  <si>
    <t xml:space="preserve">Parcela </t>
  </si>
  <si>
    <t>%</t>
  </si>
  <si>
    <t>R$</t>
  </si>
  <si>
    <t>Acumulado</t>
  </si>
  <si>
    <t>ESTAÇÃO ELEVATÓRIA DE ESGOTO - FECHAMENTO EM ALAMBRADO</t>
  </si>
  <si>
    <t>POÇO PULMÃO DE CONCRETO - 3,00m X 2,50m H=1,50m</t>
  </si>
  <si>
    <t xml:space="preserve">FECHAMENTO EM ALAMBRADO </t>
  </si>
  <si>
    <t>TUBO PEAD LISO PARA REDE DE ÁGUA OU ESGOTO, DIÂMETRO DE 110 MM, JUNTA SOLDADA (NÃO INCLUI A EXECUÇÃO DE SOLDA) - FORNECIMENTO E ASSENTAMENTO. AF_12/2021</t>
  </si>
  <si>
    <t>10.1</t>
  </si>
  <si>
    <t>Engenheiro Civil</t>
  </si>
  <si>
    <t>________________________________________</t>
  </si>
  <si>
    <r>
      <t xml:space="preserve">Obra: </t>
    </r>
    <r>
      <rPr>
        <sz val="9"/>
        <rFont val="Arial"/>
        <family val="2"/>
      </rPr>
      <t>Rede Coletora e Estação Elevatória de Esgoto</t>
    </r>
  </si>
  <si>
    <t xml:space="preserve">ESTAÇÃO ELEVATÓRIA DE ESGOTO COMPACTA,  P/ VAZÃO = 0,70 L/s = 2,52 m³/h e Hman = 15,34 mca, COM 2 BOMBAS E PAINÉL ELÉTRICO INCLUSOS. </t>
  </si>
  <si>
    <t xml:space="preserve">CREA: </t>
  </si>
  <si>
    <t xml:space="preserve">BDI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</si>
</sst>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%"/>
    <numFmt numFmtId="165" formatCode="&quot;Mês &quot;00"/>
    <numFmt numFmtId="166" formatCode="_-#,##0.00_-;\-#,##0.00_-;_-&quot;-&quot;??_-;_-@_-"/>
  </numFmts>
  <fonts count="26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Arial"/>
      <family val="1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i/>
      <sz val="10"/>
      <color rgb="FF00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43" fontId="15" fillId="0" borderId="0" applyFont="0" applyFill="0" applyBorder="0" applyAlignment="0" applyProtection="0"/>
  </cellStyleXfs>
  <cellXfs count="89">
    <xf numFmtId="0" fontId="0" fillId="0" borderId="0" xfId="0"/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 vertical="top" wrapText="1"/>
    </xf>
    <xf numFmtId="4" fontId="5" fillId="3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0" fillId="2" borderId="0" xfId="0" applyFill="1"/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0" fontId="9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right" vertical="top" wrapText="1"/>
    </xf>
    <xf numFmtId="4" fontId="7" fillId="3" borderId="0" xfId="0" applyNumberFormat="1" applyFont="1" applyFill="1" applyAlignment="1">
      <alignment horizontal="right" vertical="top" wrapText="1"/>
    </xf>
    <xf numFmtId="164" fontId="7" fillId="3" borderId="0" xfId="0" applyNumberFormat="1" applyFont="1" applyFill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10" fontId="6" fillId="4" borderId="1" xfId="0" applyNumberFormat="1" applyFont="1" applyFill="1" applyBorder="1" applyAlignment="1">
      <alignment horizontal="right" vertical="top" wrapText="1"/>
    </xf>
    <xf numFmtId="10" fontId="13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4" fontId="5" fillId="4" borderId="1" xfId="0" applyNumberFormat="1" applyFont="1" applyFill="1" applyBorder="1" applyAlignment="1">
      <alignment horizontal="right" vertical="top" wrapText="1"/>
    </xf>
    <xf numFmtId="0" fontId="14" fillId="5" borderId="1" xfId="0" applyFont="1" applyFill="1" applyBorder="1" applyAlignment="1">
      <alignment horizontal="center" vertical="top" wrapText="1"/>
    </xf>
    <xf numFmtId="0" fontId="17" fillId="0" borderId="0" xfId="0" applyFont="1"/>
    <xf numFmtId="166" fontId="16" fillId="0" borderId="0" xfId="6" applyNumberFormat="1" applyFont="1" applyFill="1" applyBorder="1" applyAlignment="1" applyProtection="1">
      <alignment shrinkToFit="1"/>
    </xf>
    <xf numFmtId="10" fontId="16" fillId="0" borderId="0" xfId="3" applyNumberFormat="1" applyFont="1" applyFill="1" applyBorder="1" applyAlignment="1" applyProtection="1"/>
    <xf numFmtId="165" fontId="18" fillId="0" borderId="0" xfId="3" applyNumberFormat="1" applyFont="1" applyFill="1" applyBorder="1" applyAlignment="1" applyProtection="1"/>
    <xf numFmtId="0" fontId="17" fillId="0" borderId="4" xfId="0" applyFont="1" applyBorder="1" applyAlignment="1">
      <alignment horizontal="center" vertical="center"/>
    </xf>
    <xf numFmtId="10" fontId="19" fillId="0" borderId="2" xfId="3" applyNumberFormat="1" applyFont="1" applyFill="1" applyBorder="1" applyAlignment="1">
      <alignment vertical="center"/>
    </xf>
    <xf numFmtId="4" fontId="19" fillId="0" borderId="2" xfId="0" applyNumberFormat="1" applyFont="1" applyBorder="1" applyAlignment="1">
      <alignment vertical="center"/>
    </xf>
    <xf numFmtId="0" fontId="17" fillId="5" borderId="2" xfId="0" applyFont="1" applyFill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5" fillId="3" borderId="0" xfId="0" applyFont="1" applyFill="1" applyAlignment="1">
      <alignment horizontal="left" vertical="top" wrapText="1"/>
    </xf>
    <xf numFmtId="1" fontId="13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22" fillId="2" borderId="0" xfId="0" applyFont="1" applyFill="1"/>
    <xf numFmtId="0" fontId="23" fillId="4" borderId="1" xfId="0" applyFont="1" applyFill="1" applyBorder="1" applyAlignment="1">
      <alignment horizontal="left" vertical="top" wrapText="1"/>
    </xf>
    <xf numFmtId="4" fontId="24" fillId="5" borderId="1" xfId="0" applyNumberFormat="1" applyFont="1" applyFill="1" applyBorder="1" applyAlignment="1">
      <alignment horizontal="right" vertical="top" wrapText="1"/>
    </xf>
    <xf numFmtId="4" fontId="24" fillId="0" borderId="0" xfId="0" applyNumberFormat="1" applyFont="1" applyAlignment="1">
      <alignment horizontal="right" vertical="top" wrapText="1"/>
    </xf>
    <xf numFmtId="0" fontId="24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right" vertical="top" wrapText="1"/>
    </xf>
    <xf numFmtId="0" fontId="23" fillId="3" borderId="0" xfId="0" applyFont="1" applyFill="1" applyAlignment="1">
      <alignment horizontal="center" vertical="top" wrapText="1"/>
    </xf>
    <xf numFmtId="0" fontId="22" fillId="0" borderId="0" xfId="0" applyFont="1"/>
    <xf numFmtId="0" fontId="12" fillId="3" borderId="1" xfId="0" applyFont="1" applyFill="1" applyBorder="1" applyAlignment="1">
      <alignment horizontal="right" vertical="top" wrapText="1"/>
    </xf>
    <xf numFmtId="1" fontId="11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/>
    </xf>
    <xf numFmtId="10" fontId="25" fillId="2" borderId="7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4" fontId="5" fillId="3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/>
    <xf numFmtId="0" fontId="9" fillId="0" borderId="2" xfId="0" applyFont="1" applyBorder="1" applyAlignment="1">
      <alignment horizontal="left"/>
    </xf>
    <xf numFmtId="0" fontId="20" fillId="5" borderId="5" xfId="0" applyFont="1" applyFill="1" applyBorder="1" applyAlignment="1">
      <alignment horizontal="center" textRotation="90"/>
    </xf>
    <xf numFmtId="0" fontId="20" fillId="5" borderId="6" xfId="0" applyFont="1" applyFill="1" applyBorder="1" applyAlignment="1">
      <alignment horizontal="center" textRotation="90"/>
    </xf>
    <xf numFmtId="0" fontId="20" fillId="5" borderId="3" xfId="0" applyFont="1" applyFill="1" applyBorder="1" applyAlignment="1">
      <alignment horizontal="center" textRotation="90"/>
    </xf>
    <xf numFmtId="0" fontId="5" fillId="2" borderId="0" xfId="0" applyFont="1" applyFill="1" applyAlignment="1">
      <alignment horizontal="left" vertical="top" wrapText="1"/>
    </xf>
    <xf numFmtId="0" fontId="10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12" fillId="0" borderId="2" xfId="0" applyFont="1" applyBorder="1" applyAlignment="1">
      <alignment horizontal="right" vertical="center"/>
    </xf>
    <xf numFmtId="0" fontId="12" fillId="5" borderId="2" xfId="0" applyFont="1" applyFill="1" applyBorder="1" applyAlignment="1">
      <alignment horizontal="center"/>
    </xf>
  </cellXfs>
  <cellStyles count="7">
    <cellStyle name="Normal" xfId="0" builtinId="0"/>
    <cellStyle name="Normal 2" xfId="1" xr:uid="{00000000-0005-0000-0000-000002000000}"/>
    <cellStyle name="Normal 2 2" xfId="4" xr:uid="{00000000-0005-0000-0000-000002000000}"/>
    <cellStyle name="Normal 8 2" xfId="2" xr:uid="{00000000-0005-0000-0000-000003000000}"/>
    <cellStyle name="Normal 8 2 2" xfId="5" xr:uid="{00000000-0005-0000-0000-000003000000}"/>
    <cellStyle name="Porcentagem" xfId="3" builtinId="5"/>
    <cellStyle name="Vírgula 2" xfId="6" xr:uid="{00000000-0005-0000-0000-00003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cos%20da%20Rocha%20Batista\Topografia\CORREGO%20ITAQUERA%20E%20ITAQUERUNA%20-%20QUEIROZ\TECLA-Planilha_cronograma_ALTER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G Resumo"/>
      <sheetName val="PLANILHA PREÇOS E QTES"/>
      <sheetName val="Cronograma"/>
      <sheetName val="Resumo de serviços"/>
      <sheetName val="Composição de serviços Teorico"/>
      <sheetName val="PREÇ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tabSelected="1" view="pageBreakPreview" zoomScaleNormal="100" zoomScaleSheetLayoutView="100" workbookViewId="0">
      <selection activeCell="J4" sqref="J4"/>
    </sheetView>
  </sheetViews>
  <sheetFormatPr defaultRowHeight="14.25" x14ac:dyDescent="0.2"/>
  <cols>
    <col min="1" max="1" width="6.375" style="13" bestFit="1" customWidth="1"/>
    <col min="2" max="2" width="62.375" bestFit="1" customWidth="1"/>
    <col min="3" max="3" width="6.5" bestFit="1" customWidth="1"/>
    <col min="4" max="4" width="8.625" bestFit="1" customWidth="1"/>
    <col min="5" max="5" width="12.25" style="69" bestFit="1" customWidth="1"/>
    <col min="6" max="7" width="12.25" bestFit="1" customWidth="1"/>
    <col min="8" max="8" width="10.25" bestFit="1" customWidth="1"/>
  </cols>
  <sheetData>
    <row r="1" spans="1:8" ht="15" x14ac:dyDescent="0.2">
      <c r="A1" s="15"/>
      <c r="B1" s="16"/>
      <c r="C1" s="77"/>
      <c r="D1" s="77"/>
      <c r="E1" s="77"/>
      <c r="F1" s="77"/>
      <c r="G1" s="77"/>
      <c r="H1" s="77"/>
    </row>
    <row r="2" spans="1:8" ht="15" x14ac:dyDescent="0.2">
      <c r="A2" s="20" t="s">
        <v>37</v>
      </c>
      <c r="B2" s="15"/>
      <c r="C2" s="16"/>
      <c r="D2" s="14"/>
      <c r="E2" s="62"/>
      <c r="F2" s="14"/>
      <c r="G2" s="14"/>
      <c r="H2" s="14"/>
    </row>
    <row r="3" spans="1:8" ht="15" x14ac:dyDescent="0.2">
      <c r="A3" s="20" t="s">
        <v>71</v>
      </c>
      <c r="B3" s="15"/>
      <c r="C3" s="16"/>
      <c r="D3" s="14"/>
      <c r="E3" s="62"/>
      <c r="F3" s="14"/>
      <c r="G3" s="14"/>
      <c r="H3" s="14"/>
    </row>
    <row r="4" spans="1:8" ht="15" x14ac:dyDescent="0.2">
      <c r="A4" s="36" t="s">
        <v>127</v>
      </c>
      <c r="B4" s="15"/>
      <c r="C4" s="16"/>
      <c r="D4" s="14"/>
      <c r="E4" s="62"/>
      <c r="F4" s="14"/>
      <c r="G4" s="14"/>
      <c r="H4" s="14"/>
    </row>
    <row r="5" spans="1:8" ht="15.75" thickBot="1" x14ac:dyDescent="0.25">
      <c r="A5" s="20"/>
      <c r="B5" s="15"/>
      <c r="C5" s="16"/>
      <c r="D5" s="14"/>
      <c r="E5" s="62"/>
      <c r="F5" s="14"/>
      <c r="G5" s="14"/>
      <c r="H5" s="14"/>
    </row>
    <row r="6" spans="1:8" ht="15.75" thickBot="1" x14ac:dyDescent="0.25">
      <c r="A6" s="36"/>
      <c r="B6" s="15"/>
      <c r="C6" s="16"/>
      <c r="D6" s="14"/>
      <c r="E6" s="62"/>
      <c r="F6" s="14"/>
      <c r="G6" s="72" t="s">
        <v>130</v>
      </c>
      <c r="H6" s="73">
        <v>0</v>
      </c>
    </row>
    <row r="7" spans="1:8" ht="15" x14ac:dyDescent="0.25">
      <c r="A7" s="78" t="s">
        <v>40</v>
      </c>
      <c r="B7" s="79"/>
      <c r="C7" s="79"/>
      <c r="D7" s="79"/>
      <c r="E7" s="79"/>
      <c r="F7" s="79"/>
      <c r="G7" s="79"/>
      <c r="H7" s="79"/>
    </row>
    <row r="8" spans="1:8" ht="30" x14ac:dyDescent="0.2">
      <c r="A8" s="2" t="s">
        <v>0</v>
      </c>
      <c r="B8" s="1" t="s">
        <v>1</v>
      </c>
      <c r="C8" s="2" t="s">
        <v>2</v>
      </c>
      <c r="D8" s="3" t="s">
        <v>3</v>
      </c>
      <c r="E8" s="70" t="s">
        <v>41</v>
      </c>
      <c r="F8" s="3" t="s">
        <v>42</v>
      </c>
      <c r="G8" s="3" t="s">
        <v>43</v>
      </c>
      <c r="H8" s="3" t="s">
        <v>44</v>
      </c>
    </row>
    <row r="9" spans="1:8" x14ac:dyDescent="0.2">
      <c r="A9" s="5" t="s">
        <v>4</v>
      </c>
      <c r="B9" s="4" t="s">
        <v>5</v>
      </c>
      <c r="C9" s="4"/>
      <c r="D9" s="6"/>
      <c r="E9" s="63"/>
      <c r="F9" s="4"/>
      <c r="G9" s="19">
        <f>SUM(G10:G12)</f>
        <v>0</v>
      </c>
      <c r="H9" s="32" t="e">
        <f t="shared" ref="H9:H40" si="0">G9/$H$58</f>
        <v>#DIV/0!</v>
      </c>
    </row>
    <row r="10" spans="1:8" ht="38.25" x14ac:dyDescent="0.2">
      <c r="A10" s="8" t="s">
        <v>6</v>
      </c>
      <c r="B10" s="7" t="s">
        <v>46</v>
      </c>
      <c r="C10" s="8" t="s">
        <v>7</v>
      </c>
      <c r="D10" s="31">
        <v>6</v>
      </c>
      <c r="E10" s="61"/>
      <c r="F10" s="26">
        <f>ROUND(E10*(1+$H$6),2)</f>
        <v>0</v>
      </c>
      <c r="G10" s="26">
        <f>ROUND(D10*F10, 2)</f>
        <v>0</v>
      </c>
      <c r="H10" s="33" t="e">
        <f t="shared" si="0"/>
        <v>#DIV/0!</v>
      </c>
    </row>
    <row r="11" spans="1:8" ht="25.5" x14ac:dyDescent="0.2">
      <c r="A11" s="34" t="s">
        <v>8</v>
      </c>
      <c r="B11" s="56" t="s">
        <v>9</v>
      </c>
      <c r="C11" s="34" t="s">
        <v>10</v>
      </c>
      <c r="D11" s="57">
        <v>4.5</v>
      </c>
      <c r="E11" s="61"/>
      <c r="F11" s="26">
        <f>ROUND(E11*(1+$H$6),2)</f>
        <v>0</v>
      </c>
      <c r="G11" s="26">
        <f t="shared" ref="G11:G12" si="1">ROUND(D11*F11, 2)</f>
        <v>0</v>
      </c>
      <c r="H11" s="33" t="e">
        <f t="shared" si="0"/>
        <v>#DIV/0!</v>
      </c>
    </row>
    <row r="12" spans="1:8" x14ac:dyDescent="0.2">
      <c r="A12" s="34" t="s">
        <v>11</v>
      </c>
      <c r="B12" s="56" t="s">
        <v>12</v>
      </c>
      <c r="C12" s="34" t="s">
        <v>13</v>
      </c>
      <c r="D12" s="26">
        <v>2058.6999999999998</v>
      </c>
      <c r="E12" s="61"/>
      <c r="F12" s="26">
        <f t="shared" ref="F12:F53" si="2">ROUND(E12*(1+$H$6),2)</f>
        <v>0</v>
      </c>
      <c r="G12" s="26">
        <f t="shared" si="1"/>
        <v>0</v>
      </c>
      <c r="H12" s="33" t="e">
        <f t="shared" si="0"/>
        <v>#DIV/0!</v>
      </c>
    </row>
    <row r="13" spans="1:8" x14ac:dyDescent="0.2">
      <c r="A13" s="5" t="s">
        <v>14</v>
      </c>
      <c r="B13" s="4" t="s">
        <v>15</v>
      </c>
      <c r="C13" s="4"/>
      <c r="D13" s="6"/>
      <c r="E13" s="63"/>
      <c r="F13" s="63"/>
      <c r="G13" s="37">
        <f>SUM(G14:G17)</f>
        <v>0</v>
      </c>
      <c r="H13" s="32" t="e">
        <f t="shared" si="0"/>
        <v>#DIV/0!</v>
      </c>
    </row>
    <row r="14" spans="1:8" ht="51.75" customHeight="1" x14ac:dyDescent="0.2">
      <c r="A14" s="34" t="s">
        <v>16</v>
      </c>
      <c r="B14" s="30" t="s">
        <v>17</v>
      </c>
      <c r="C14" s="34" t="s">
        <v>18</v>
      </c>
      <c r="D14" s="26">
        <v>3645.82</v>
      </c>
      <c r="E14" s="61"/>
      <c r="F14" s="26">
        <f t="shared" si="2"/>
        <v>0</v>
      </c>
      <c r="G14" s="26">
        <f>ROUND(D14*F14, 2)</f>
        <v>0</v>
      </c>
      <c r="H14" s="33" t="e">
        <f t="shared" si="0"/>
        <v>#DIV/0!</v>
      </c>
    </row>
    <row r="15" spans="1:8" ht="38.25" x14ac:dyDescent="0.2">
      <c r="A15" s="8" t="s">
        <v>19</v>
      </c>
      <c r="B15" s="35" t="s">
        <v>20</v>
      </c>
      <c r="C15" s="8" t="s">
        <v>18</v>
      </c>
      <c r="D15" s="26">
        <v>57.64</v>
      </c>
      <c r="E15" s="61"/>
      <c r="F15" s="26">
        <f t="shared" si="2"/>
        <v>0</v>
      </c>
      <c r="G15" s="26">
        <f>ROUND(D15*F15, 2)</f>
        <v>0</v>
      </c>
      <c r="H15" s="33" t="e">
        <f t="shared" si="0"/>
        <v>#DIV/0!</v>
      </c>
    </row>
    <row r="16" spans="1:8" ht="25.5" x14ac:dyDescent="0.2">
      <c r="A16" s="34" t="s">
        <v>21</v>
      </c>
      <c r="B16" s="30" t="s">
        <v>39</v>
      </c>
      <c r="C16" s="34" t="s">
        <v>10</v>
      </c>
      <c r="D16" s="26">
        <v>362.7</v>
      </c>
      <c r="E16" s="61"/>
      <c r="F16" s="26">
        <f t="shared" si="2"/>
        <v>0</v>
      </c>
      <c r="G16" s="26">
        <f t="shared" ref="G16" si="3">ROUND(D16*F16, 2)</f>
        <v>0</v>
      </c>
      <c r="H16" s="33" t="e">
        <f t="shared" si="0"/>
        <v>#DIV/0!</v>
      </c>
    </row>
    <row r="17" spans="1:8" ht="27.75" customHeight="1" x14ac:dyDescent="0.2">
      <c r="A17" s="34" t="s">
        <v>45</v>
      </c>
      <c r="B17" s="30" t="s">
        <v>38</v>
      </c>
      <c r="C17" s="34" t="s">
        <v>10</v>
      </c>
      <c r="D17" s="26">
        <v>1036.8</v>
      </c>
      <c r="E17" s="61"/>
      <c r="F17" s="26">
        <f t="shared" si="2"/>
        <v>0</v>
      </c>
      <c r="G17" s="26">
        <f>ROUND(D17*F17, 2)</f>
        <v>0</v>
      </c>
      <c r="H17" s="33" t="e">
        <f t="shared" si="0"/>
        <v>#DIV/0!</v>
      </c>
    </row>
    <row r="18" spans="1:8" x14ac:dyDescent="0.2">
      <c r="A18" s="5"/>
      <c r="B18" s="4" t="s">
        <v>49</v>
      </c>
      <c r="C18" s="4"/>
      <c r="D18" s="6"/>
      <c r="E18" s="63"/>
      <c r="F18" s="63"/>
      <c r="G18" s="19">
        <f>G19+G22+G33+G37+G40</f>
        <v>0</v>
      </c>
      <c r="H18" s="32" t="e">
        <f t="shared" si="0"/>
        <v>#DIV/0!</v>
      </c>
    </row>
    <row r="19" spans="1:8" x14ac:dyDescent="0.2">
      <c r="A19" s="5">
        <v>3</v>
      </c>
      <c r="B19" s="4" t="s">
        <v>50</v>
      </c>
      <c r="C19" s="4"/>
      <c r="D19" s="6"/>
      <c r="E19" s="63"/>
      <c r="F19" s="63"/>
      <c r="G19" s="37">
        <f>SUM(G20:G21)</f>
        <v>0</v>
      </c>
      <c r="H19" s="32" t="e">
        <f t="shared" si="0"/>
        <v>#DIV/0!</v>
      </c>
    </row>
    <row r="20" spans="1:8" ht="38.25" x14ac:dyDescent="0.2">
      <c r="A20" s="34" t="s">
        <v>75</v>
      </c>
      <c r="B20" s="56" t="s">
        <v>128</v>
      </c>
      <c r="C20" s="34" t="s">
        <v>51</v>
      </c>
      <c r="D20" s="31">
        <v>1</v>
      </c>
      <c r="E20" s="61"/>
      <c r="F20" s="26">
        <f t="shared" si="2"/>
        <v>0</v>
      </c>
      <c r="G20" s="26">
        <f>ROUND(D20*F20, 2)</f>
        <v>0</v>
      </c>
      <c r="H20" s="33" t="e">
        <f t="shared" si="0"/>
        <v>#DIV/0!</v>
      </c>
    </row>
    <row r="21" spans="1:8" x14ac:dyDescent="0.2">
      <c r="A21" s="8" t="s">
        <v>76</v>
      </c>
      <c r="B21" s="30" t="s">
        <v>68</v>
      </c>
      <c r="C21" s="8" t="s">
        <v>51</v>
      </c>
      <c r="D21" s="31">
        <v>1</v>
      </c>
      <c r="E21" s="61"/>
      <c r="F21" s="26">
        <f t="shared" si="2"/>
        <v>0</v>
      </c>
      <c r="G21" s="26">
        <f>ROUND(D21*F21, 2)</f>
        <v>0</v>
      </c>
      <c r="H21" s="33" t="e">
        <f t="shared" si="0"/>
        <v>#DIV/0!</v>
      </c>
    </row>
    <row r="22" spans="1:8" x14ac:dyDescent="0.2">
      <c r="A22" s="5">
        <v>4</v>
      </c>
      <c r="B22" s="4" t="s">
        <v>121</v>
      </c>
      <c r="C22" s="27"/>
      <c r="D22" s="28"/>
      <c r="E22" s="64"/>
      <c r="F22" s="64"/>
      <c r="G22" s="37">
        <f>SUM(G23:G32)</f>
        <v>0</v>
      </c>
      <c r="H22" s="32" t="e">
        <f t="shared" si="0"/>
        <v>#DIV/0!</v>
      </c>
    </row>
    <row r="23" spans="1:8" ht="54" customHeight="1" x14ac:dyDescent="0.2">
      <c r="A23" s="29" t="s">
        <v>77</v>
      </c>
      <c r="B23" s="30" t="s">
        <v>65</v>
      </c>
      <c r="C23" s="8" t="s">
        <v>59</v>
      </c>
      <c r="D23" s="31">
        <v>36</v>
      </c>
      <c r="E23" s="61"/>
      <c r="F23" s="26">
        <f t="shared" si="2"/>
        <v>0</v>
      </c>
      <c r="G23" s="26">
        <f>ROUND(D23*F23, 2)</f>
        <v>0</v>
      </c>
      <c r="H23" s="33" t="e">
        <f t="shared" si="0"/>
        <v>#DIV/0!</v>
      </c>
    </row>
    <row r="24" spans="1:8" ht="51" x14ac:dyDescent="0.2">
      <c r="A24" s="29" t="s">
        <v>78</v>
      </c>
      <c r="B24" s="35" t="s">
        <v>60</v>
      </c>
      <c r="C24" s="8" t="s">
        <v>59</v>
      </c>
      <c r="D24" s="31">
        <v>3.89</v>
      </c>
      <c r="E24" s="61"/>
      <c r="F24" s="26">
        <f t="shared" si="2"/>
        <v>0</v>
      </c>
      <c r="G24" s="26">
        <f t="shared" ref="G24:G32" si="4">ROUND(D24*F24, 2)</f>
        <v>0</v>
      </c>
      <c r="H24" s="33" t="e">
        <f t="shared" si="0"/>
        <v>#DIV/0!</v>
      </c>
    </row>
    <row r="25" spans="1:8" ht="38.25" x14ac:dyDescent="0.2">
      <c r="A25" s="29" t="s">
        <v>82</v>
      </c>
      <c r="B25" s="35" t="s">
        <v>61</v>
      </c>
      <c r="C25" s="8" t="s">
        <v>59</v>
      </c>
      <c r="D25" s="31">
        <v>33.6</v>
      </c>
      <c r="E25" s="61"/>
      <c r="F25" s="26">
        <f t="shared" si="2"/>
        <v>0</v>
      </c>
      <c r="G25" s="26">
        <f t="shared" si="4"/>
        <v>0</v>
      </c>
      <c r="H25" s="33" t="e">
        <f t="shared" si="0"/>
        <v>#DIV/0!</v>
      </c>
    </row>
    <row r="26" spans="1:8" ht="25.5" x14ac:dyDescent="0.2">
      <c r="A26" s="29" t="s">
        <v>83</v>
      </c>
      <c r="B26" s="30" t="s">
        <v>62</v>
      </c>
      <c r="C26" s="8" t="s">
        <v>56</v>
      </c>
      <c r="D26" s="31">
        <v>8.64</v>
      </c>
      <c r="E26" s="61"/>
      <c r="F26" s="26">
        <f t="shared" si="2"/>
        <v>0</v>
      </c>
      <c r="G26" s="26">
        <f t="shared" si="4"/>
        <v>0</v>
      </c>
      <c r="H26" s="33" t="e">
        <f t="shared" si="0"/>
        <v>#DIV/0!</v>
      </c>
    </row>
    <row r="27" spans="1:8" ht="25.5" x14ac:dyDescent="0.2">
      <c r="A27" s="29" t="s">
        <v>84</v>
      </c>
      <c r="B27" s="30" t="s">
        <v>63</v>
      </c>
      <c r="C27" s="8" t="s">
        <v>64</v>
      </c>
      <c r="D27" s="31">
        <v>325.83</v>
      </c>
      <c r="E27" s="61"/>
      <c r="F27" s="26">
        <f t="shared" si="2"/>
        <v>0</v>
      </c>
      <c r="G27" s="26">
        <f t="shared" si="4"/>
        <v>0</v>
      </c>
      <c r="H27" s="33" t="e">
        <f t="shared" si="0"/>
        <v>#DIV/0!</v>
      </c>
    </row>
    <row r="28" spans="1:8" ht="25.5" x14ac:dyDescent="0.2">
      <c r="A28" s="29" t="s">
        <v>85</v>
      </c>
      <c r="B28" s="30" t="s">
        <v>69</v>
      </c>
      <c r="C28" s="8" t="s">
        <v>56</v>
      </c>
      <c r="D28" s="31">
        <v>24.3</v>
      </c>
      <c r="E28" s="61"/>
      <c r="F28" s="26">
        <f t="shared" si="2"/>
        <v>0</v>
      </c>
      <c r="G28" s="26">
        <f t="shared" si="4"/>
        <v>0</v>
      </c>
      <c r="H28" s="33" t="e">
        <f t="shared" si="0"/>
        <v>#DIV/0!</v>
      </c>
    </row>
    <row r="29" spans="1:8" ht="25.5" x14ac:dyDescent="0.2">
      <c r="A29" s="29" t="s">
        <v>86</v>
      </c>
      <c r="B29" s="35" t="s">
        <v>52</v>
      </c>
      <c r="C29" s="8" t="s">
        <v>25</v>
      </c>
      <c r="D29" s="31">
        <v>1</v>
      </c>
      <c r="E29" s="61"/>
      <c r="F29" s="26">
        <f t="shared" si="2"/>
        <v>0</v>
      </c>
      <c r="G29" s="26">
        <f t="shared" si="4"/>
        <v>0</v>
      </c>
      <c r="H29" s="33" t="e">
        <f t="shared" si="0"/>
        <v>#DIV/0!</v>
      </c>
    </row>
    <row r="30" spans="1:8" x14ac:dyDescent="0.2">
      <c r="A30" s="29" t="s">
        <v>87</v>
      </c>
      <c r="B30" s="35" t="s">
        <v>53</v>
      </c>
      <c r="C30" s="8" t="s">
        <v>25</v>
      </c>
      <c r="D30" s="31">
        <v>4</v>
      </c>
      <c r="E30" s="61"/>
      <c r="F30" s="26">
        <f t="shared" si="2"/>
        <v>0</v>
      </c>
      <c r="G30" s="26">
        <f t="shared" si="4"/>
        <v>0</v>
      </c>
      <c r="H30" s="33" t="e">
        <f t="shared" si="0"/>
        <v>#DIV/0!</v>
      </c>
    </row>
    <row r="31" spans="1:8" x14ac:dyDescent="0.2">
      <c r="A31" s="29" t="s">
        <v>88</v>
      </c>
      <c r="B31" s="35" t="s">
        <v>70</v>
      </c>
      <c r="C31" s="8" t="s">
        <v>25</v>
      </c>
      <c r="D31" s="31">
        <v>1</v>
      </c>
      <c r="E31" s="61"/>
      <c r="F31" s="26">
        <f t="shared" si="2"/>
        <v>0</v>
      </c>
      <c r="G31" s="26">
        <f t="shared" si="4"/>
        <v>0</v>
      </c>
      <c r="H31" s="33" t="e">
        <f t="shared" si="0"/>
        <v>#DIV/0!</v>
      </c>
    </row>
    <row r="32" spans="1:8" ht="28.5" customHeight="1" x14ac:dyDescent="0.2">
      <c r="A32" s="29" t="s">
        <v>89</v>
      </c>
      <c r="B32" s="35" t="s">
        <v>54</v>
      </c>
      <c r="C32" s="8" t="s">
        <v>13</v>
      </c>
      <c r="D32" s="31">
        <v>3</v>
      </c>
      <c r="E32" s="61"/>
      <c r="F32" s="26">
        <f t="shared" si="2"/>
        <v>0</v>
      </c>
      <c r="G32" s="26">
        <f t="shared" si="4"/>
        <v>0</v>
      </c>
      <c r="H32" s="33" t="e">
        <f t="shared" si="0"/>
        <v>#DIV/0!</v>
      </c>
    </row>
    <row r="33" spans="1:8" x14ac:dyDescent="0.2">
      <c r="A33" s="5">
        <v>5</v>
      </c>
      <c r="B33" s="4" t="s">
        <v>122</v>
      </c>
      <c r="C33" s="27"/>
      <c r="D33" s="28"/>
      <c r="E33" s="64"/>
      <c r="F33" s="64"/>
      <c r="G33" s="37">
        <f>SUM(G34:G36)</f>
        <v>0</v>
      </c>
      <c r="H33" s="32" t="e">
        <f t="shared" si="0"/>
        <v>#DIV/0!</v>
      </c>
    </row>
    <row r="34" spans="1:8" ht="25.5" x14ac:dyDescent="0.2">
      <c r="A34" s="29" t="s">
        <v>58</v>
      </c>
      <c r="B34" s="35" t="s">
        <v>80</v>
      </c>
      <c r="C34" s="34" t="s">
        <v>13</v>
      </c>
      <c r="D34" s="31">
        <v>45.8</v>
      </c>
      <c r="E34" s="61"/>
      <c r="F34" s="26">
        <f t="shared" si="2"/>
        <v>0</v>
      </c>
      <c r="G34" s="26">
        <f>ROUND(D34*F34,2)</f>
        <v>0</v>
      </c>
      <c r="H34" s="33" t="e">
        <f t="shared" si="0"/>
        <v>#DIV/0!</v>
      </c>
    </row>
    <row r="35" spans="1:8" ht="25.5" x14ac:dyDescent="0.2">
      <c r="A35" s="29" t="s">
        <v>73</v>
      </c>
      <c r="B35" s="35" t="s">
        <v>66</v>
      </c>
      <c r="C35" s="8" t="s">
        <v>56</v>
      </c>
      <c r="D35" s="31">
        <v>6.3</v>
      </c>
      <c r="E35" s="61"/>
      <c r="F35" s="26">
        <f t="shared" si="2"/>
        <v>0</v>
      </c>
      <c r="G35" s="26">
        <f t="shared" ref="G35:G36" si="5">ROUND(D35*F35,2)</f>
        <v>0</v>
      </c>
      <c r="H35" s="33" t="e">
        <f t="shared" si="0"/>
        <v>#DIV/0!</v>
      </c>
    </row>
    <row r="36" spans="1:8" x14ac:dyDescent="0.2">
      <c r="A36" s="29" t="s">
        <v>79</v>
      </c>
      <c r="B36" s="35" t="s">
        <v>81</v>
      </c>
      <c r="C36" s="8" t="s">
        <v>13</v>
      </c>
      <c r="D36" s="31">
        <v>150</v>
      </c>
      <c r="E36" s="61"/>
      <c r="F36" s="26">
        <f t="shared" si="2"/>
        <v>0</v>
      </c>
      <c r="G36" s="26">
        <f t="shared" si="5"/>
        <v>0</v>
      </c>
      <c r="H36" s="33" t="e">
        <f t="shared" si="0"/>
        <v>#DIV/0!</v>
      </c>
    </row>
    <row r="37" spans="1:8" x14ac:dyDescent="0.2">
      <c r="A37" s="38">
        <v>6</v>
      </c>
      <c r="B37" s="4" t="s">
        <v>55</v>
      </c>
      <c r="C37" s="27"/>
      <c r="D37" s="28"/>
      <c r="E37" s="64"/>
      <c r="F37" s="64"/>
      <c r="G37" s="19">
        <f>SUM(G38:G39)</f>
        <v>0</v>
      </c>
      <c r="H37" s="32" t="e">
        <f t="shared" si="0"/>
        <v>#DIV/0!</v>
      </c>
    </row>
    <row r="38" spans="1:8" ht="38.25" x14ac:dyDescent="0.2">
      <c r="A38" s="8" t="s">
        <v>90</v>
      </c>
      <c r="B38" s="35" t="s">
        <v>67</v>
      </c>
      <c r="C38" s="8" t="s">
        <v>56</v>
      </c>
      <c r="D38" s="31">
        <v>108.24</v>
      </c>
      <c r="E38" s="61"/>
      <c r="F38" s="26">
        <f t="shared" si="2"/>
        <v>0</v>
      </c>
      <c r="G38" s="26">
        <f>ROUND(D38*F38,2)</f>
        <v>0</v>
      </c>
      <c r="H38" s="33" t="e">
        <f t="shared" si="0"/>
        <v>#DIV/0!</v>
      </c>
    </row>
    <row r="39" spans="1:8" ht="25.5" x14ac:dyDescent="0.2">
      <c r="A39" s="8" t="s">
        <v>91</v>
      </c>
      <c r="B39" s="30" t="s">
        <v>47</v>
      </c>
      <c r="C39" s="8" t="s">
        <v>59</v>
      </c>
      <c r="D39" s="31">
        <v>0.89</v>
      </c>
      <c r="E39" s="61"/>
      <c r="F39" s="26">
        <f t="shared" si="2"/>
        <v>0</v>
      </c>
      <c r="G39" s="26">
        <f>ROUND(D39*F39,2)</f>
        <v>0</v>
      </c>
      <c r="H39" s="33" t="e">
        <f t="shared" si="0"/>
        <v>#DIV/0!</v>
      </c>
    </row>
    <row r="40" spans="1:8" x14ac:dyDescent="0.2">
      <c r="A40" s="5">
        <v>7</v>
      </c>
      <c r="B40" s="4" t="s">
        <v>57</v>
      </c>
      <c r="C40" s="4"/>
      <c r="D40" s="6"/>
      <c r="E40" s="63"/>
      <c r="F40" s="63"/>
      <c r="G40" s="19">
        <f>SUM(G41:G42)</f>
        <v>0</v>
      </c>
      <c r="H40" s="32" t="e">
        <f t="shared" si="0"/>
        <v>#DIV/0!</v>
      </c>
    </row>
    <row r="41" spans="1:8" ht="38.25" x14ac:dyDescent="0.2">
      <c r="A41" s="34" t="s">
        <v>92</v>
      </c>
      <c r="B41" s="59" t="s">
        <v>123</v>
      </c>
      <c r="C41" s="58" t="s">
        <v>13</v>
      </c>
      <c r="D41" s="60">
        <v>1054.5999999999999</v>
      </c>
      <c r="E41" s="61"/>
      <c r="F41" s="26">
        <f t="shared" si="2"/>
        <v>0</v>
      </c>
      <c r="G41" s="26">
        <f>ROUND(D41*F41,2)</f>
        <v>0</v>
      </c>
      <c r="H41" s="33" t="e">
        <f t="shared" ref="H41" si="6">G41/$H$58</f>
        <v>#DIV/0!</v>
      </c>
    </row>
    <row r="42" spans="1:8" x14ac:dyDescent="0.2">
      <c r="A42" s="8" t="s">
        <v>93</v>
      </c>
      <c r="B42" s="35" t="s">
        <v>74</v>
      </c>
      <c r="C42" s="8" t="s">
        <v>25</v>
      </c>
      <c r="D42" s="31">
        <v>1</v>
      </c>
      <c r="E42" s="60"/>
      <c r="F42" s="26">
        <f t="shared" si="2"/>
        <v>0</v>
      </c>
      <c r="G42" s="26">
        <f t="shared" ref="G42" si="7">ROUND(D42*F42,2)</f>
        <v>0</v>
      </c>
      <c r="H42" s="33" t="e">
        <f t="shared" ref="H42:H53" si="8">G42/$H$58</f>
        <v>#DIV/0!</v>
      </c>
    </row>
    <row r="43" spans="1:8" x14ac:dyDescent="0.2">
      <c r="A43" s="5"/>
      <c r="B43" s="4" t="s">
        <v>22</v>
      </c>
      <c r="C43" s="4"/>
      <c r="D43" s="6"/>
      <c r="E43" s="63"/>
      <c r="F43" s="63"/>
      <c r="G43" s="19">
        <f>SUM(G44,G48)</f>
        <v>0</v>
      </c>
      <c r="H43" s="32" t="e">
        <f t="shared" si="8"/>
        <v>#DIV/0!</v>
      </c>
    </row>
    <row r="44" spans="1:8" x14ac:dyDescent="0.2">
      <c r="A44" s="5">
        <v>8</v>
      </c>
      <c r="B44" s="4" t="s">
        <v>23</v>
      </c>
      <c r="C44" s="4"/>
      <c r="D44" s="6"/>
      <c r="E44" s="63"/>
      <c r="F44" s="63"/>
      <c r="G44" s="19">
        <f>SUM(G45:G47)</f>
        <v>0</v>
      </c>
      <c r="H44" s="32" t="e">
        <f t="shared" si="8"/>
        <v>#DIV/0!</v>
      </c>
    </row>
    <row r="45" spans="1:8" ht="38.25" x14ac:dyDescent="0.2">
      <c r="A45" s="34" t="s">
        <v>94</v>
      </c>
      <c r="B45" s="56" t="s">
        <v>24</v>
      </c>
      <c r="C45" s="34" t="s">
        <v>25</v>
      </c>
      <c r="D45" s="31">
        <v>13</v>
      </c>
      <c r="E45" s="61"/>
      <c r="F45" s="26">
        <f t="shared" si="2"/>
        <v>0</v>
      </c>
      <c r="G45" s="26">
        <f>ROUND(D45*F45,2)</f>
        <v>0</v>
      </c>
      <c r="H45" s="33" t="e">
        <f t="shared" si="8"/>
        <v>#DIV/0!</v>
      </c>
    </row>
    <row r="46" spans="1:8" ht="25.5" x14ac:dyDescent="0.2">
      <c r="A46" s="8" t="s">
        <v>95</v>
      </c>
      <c r="B46" s="35" t="s">
        <v>26</v>
      </c>
      <c r="C46" s="8" t="s">
        <v>13</v>
      </c>
      <c r="D46" s="26">
        <v>4.0999999999999996</v>
      </c>
      <c r="E46" s="61"/>
      <c r="F46" s="26">
        <f t="shared" si="2"/>
        <v>0</v>
      </c>
      <c r="G46" s="26">
        <f t="shared" ref="G46:G47" si="9">ROUND(D46*F46,2)</f>
        <v>0</v>
      </c>
      <c r="H46" s="33" t="e">
        <f t="shared" si="8"/>
        <v>#DIV/0!</v>
      </c>
    </row>
    <row r="47" spans="1:8" ht="26.25" customHeight="1" x14ac:dyDescent="0.2">
      <c r="A47" s="8" t="s">
        <v>96</v>
      </c>
      <c r="B47" s="7" t="s">
        <v>48</v>
      </c>
      <c r="C47" s="8" t="s">
        <v>25</v>
      </c>
      <c r="D47" s="31">
        <v>13</v>
      </c>
      <c r="E47" s="61"/>
      <c r="F47" s="26">
        <f t="shared" si="2"/>
        <v>0</v>
      </c>
      <c r="G47" s="26">
        <f t="shared" si="9"/>
        <v>0</v>
      </c>
      <c r="H47" s="33" t="e">
        <f t="shared" si="8"/>
        <v>#DIV/0!</v>
      </c>
    </row>
    <row r="48" spans="1:8" x14ac:dyDescent="0.2">
      <c r="A48" s="5">
        <v>9</v>
      </c>
      <c r="B48" s="4" t="s">
        <v>27</v>
      </c>
      <c r="C48" s="4"/>
      <c r="D48" s="6"/>
      <c r="E48" s="63"/>
      <c r="F48" s="63"/>
      <c r="G48" s="19">
        <f>G49</f>
        <v>0</v>
      </c>
      <c r="H48" s="32" t="e">
        <f t="shared" si="8"/>
        <v>#DIV/0!</v>
      </c>
    </row>
    <row r="49" spans="1:8" ht="25.5" x14ac:dyDescent="0.2">
      <c r="A49" s="34" t="s">
        <v>97</v>
      </c>
      <c r="B49" s="56" t="s">
        <v>28</v>
      </c>
      <c r="C49" s="34" t="s">
        <v>13</v>
      </c>
      <c r="D49" s="31">
        <v>1004.1</v>
      </c>
      <c r="E49" s="61"/>
      <c r="F49" s="26">
        <f t="shared" si="2"/>
        <v>0</v>
      </c>
      <c r="G49" s="26">
        <f>ROUND(D49*F49,2)</f>
        <v>0</v>
      </c>
      <c r="H49" s="33" t="e">
        <f t="shared" si="8"/>
        <v>#DIV/0!</v>
      </c>
    </row>
    <row r="50" spans="1:8" x14ac:dyDescent="0.2">
      <c r="A50" s="5">
        <v>10</v>
      </c>
      <c r="B50" s="4" t="s">
        <v>29</v>
      </c>
      <c r="C50" s="4"/>
      <c r="D50" s="6"/>
      <c r="E50" s="63"/>
      <c r="F50" s="63"/>
      <c r="G50" s="19">
        <f>SUM(G51:G53)</f>
        <v>0</v>
      </c>
      <c r="H50" s="32" t="e">
        <f t="shared" si="8"/>
        <v>#DIV/0!</v>
      </c>
    </row>
    <row r="51" spans="1:8" ht="51" x14ac:dyDescent="0.2">
      <c r="A51" s="34" t="s">
        <v>124</v>
      </c>
      <c r="B51" s="30" t="s">
        <v>30</v>
      </c>
      <c r="C51" s="34" t="s">
        <v>18</v>
      </c>
      <c r="D51" s="26">
        <v>3613.55</v>
      </c>
      <c r="E51" s="61"/>
      <c r="F51" s="26">
        <f t="shared" si="2"/>
        <v>0</v>
      </c>
      <c r="G51" s="26">
        <f>ROUND(D51*F51,2)</f>
        <v>0</v>
      </c>
      <c r="H51" s="33" t="e">
        <f t="shared" si="8"/>
        <v>#DIV/0!</v>
      </c>
    </row>
    <row r="52" spans="1:8" ht="51" x14ac:dyDescent="0.2">
      <c r="A52" s="8" t="s">
        <v>98</v>
      </c>
      <c r="B52" s="35" t="s">
        <v>31</v>
      </c>
      <c r="C52" s="8" t="s">
        <v>18</v>
      </c>
      <c r="D52" s="26">
        <v>43.56</v>
      </c>
      <c r="E52" s="61"/>
      <c r="F52" s="26">
        <f t="shared" si="2"/>
        <v>0</v>
      </c>
      <c r="G52" s="26">
        <f>ROUND(D52*F52,2)</f>
        <v>0</v>
      </c>
      <c r="H52" s="33" t="e">
        <f t="shared" si="8"/>
        <v>#DIV/0!</v>
      </c>
    </row>
    <row r="53" spans="1:8" ht="25.5" x14ac:dyDescent="0.2">
      <c r="A53" s="8" t="s">
        <v>99</v>
      </c>
      <c r="B53" s="35" t="s">
        <v>32</v>
      </c>
      <c r="C53" s="8" t="s">
        <v>33</v>
      </c>
      <c r="D53" s="31">
        <v>958.32</v>
      </c>
      <c r="E53" s="61"/>
      <c r="F53" s="26">
        <f t="shared" si="2"/>
        <v>0</v>
      </c>
      <c r="G53" s="26">
        <f t="shared" ref="G53" si="10">ROUND(D53*F53,2)</f>
        <v>0</v>
      </c>
      <c r="H53" s="33" t="e">
        <f t="shared" si="8"/>
        <v>#DIV/0!</v>
      </c>
    </row>
    <row r="54" spans="1:8" x14ac:dyDescent="0.2">
      <c r="A54" s="21"/>
      <c r="B54" s="22"/>
      <c r="C54" s="21"/>
      <c r="D54" s="23"/>
      <c r="E54" s="65"/>
      <c r="F54" s="24"/>
      <c r="G54" s="24"/>
      <c r="H54" s="25"/>
    </row>
    <row r="55" spans="1:8" x14ac:dyDescent="0.2">
      <c r="A55" s="9"/>
      <c r="B55" s="9"/>
      <c r="C55" s="9"/>
      <c r="D55" s="9"/>
      <c r="E55" s="66"/>
      <c r="G55" s="9"/>
      <c r="H55" s="9"/>
    </row>
    <row r="56" spans="1:8" x14ac:dyDescent="0.2">
      <c r="A56" s="11"/>
      <c r="C56" s="11"/>
      <c r="D56" s="74" t="s">
        <v>34</v>
      </c>
      <c r="E56" s="75"/>
      <c r="H56" s="12">
        <f>SUM(D10*E10,D11*E11,D12*E12,D14*E14,D15*E15,D16*E16,D17*E17,D45*E45,D46*E46,D47*E47,D49*E49,D51*E51,D52*E52,D53*E53,D20*E20,D21*E21,D23*E23,D24*E24,D25*E25,D26*E26,D27*E27,D28*E28,D29*E29,D30*E30,D31*E31,D32*E32,D34*E34,D35*E35,D36*E36,D38*E38,D39*E39,D41*E41,D42*E42)</f>
        <v>0</v>
      </c>
    </row>
    <row r="57" spans="1:8" x14ac:dyDescent="0.2">
      <c r="A57" s="11"/>
      <c r="C57" s="11"/>
      <c r="D57" s="74" t="s">
        <v>35</v>
      </c>
      <c r="E57" s="75"/>
      <c r="F57" s="76">
        <f>H58-H56</f>
        <v>0</v>
      </c>
      <c r="G57" s="75"/>
      <c r="H57" s="75"/>
    </row>
    <row r="58" spans="1:8" ht="14.25" customHeight="1" x14ac:dyDescent="0.2">
      <c r="A58" s="11"/>
      <c r="B58" s="13" t="s">
        <v>126</v>
      </c>
      <c r="C58" s="11"/>
      <c r="D58" s="52" t="s">
        <v>36</v>
      </c>
      <c r="E58" s="67"/>
      <c r="G58" s="11"/>
      <c r="H58" s="12">
        <f>SUM(G9,G13,G43,G50,G18)</f>
        <v>0</v>
      </c>
    </row>
    <row r="59" spans="1:8" x14ac:dyDescent="0.2">
      <c r="A59" s="10"/>
      <c r="B59" s="55"/>
      <c r="C59" s="10"/>
      <c r="D59" s="10"/>
      <c r="E59" s="68"/>
      <c r="F59" s="10"/>
      <c r="G59" s="10"/>
      <c r="H59" s="10"/>
    </row>
    <row r="60" spans="1:8" x14ac:dyDescent="0.2">
      <c r="A60" s="10"/>
      <c r="B60" s="54" t="s">
        <v>125</v>
      </c>
      <c r="C60" s="10"/>
      <c r="D60" s="10"/>
      <c r="E60" s="68"/>
      <c r="F60" s="10"/>
      <c r="G60" s="10"/>
      <c r="H60" s="10"/>
    </row>
    <row r="61" spans="1:8" x14ac:dyDescent="0.2">
      <c r="A61" s="10"/>
      <c r="B61" s="53" t="s">
        <v>129</v>
      </c>
      <c r="C61" s="10"/>
      <c r="D61" s="10"/>
      <c r="E61" s="68"/>
      <c r="F61" s="10"/>
      <c r="G61" s="10"/>
      <c r="H61" s="10"/>
    </row>
    <row r="62" spans="1:8" x14ac:dyDescent="0.2">
      <c r="A62" s="9"/>
      <c r="B62" s="71"/>
    </row>
  </sheetData>
  <mergeCells count="7">
    <mergeCell ref="D57:E57"/>
    <mergeCell ref="F57:H57"/>
    <mergeCell ref="C1:D1"/>
    <mergeCell ref="E1:F1"/>
    <mergeCell ref="G1:H1"/>
    <mergeCell ref="A7:H7"/>
    <mergeCell ref="D56:E56"/>
  </mergeCells>
  <pageMargins left="0.511811024" right="0.511811024" top="0.78740157499999996" bottom="0.78740157499999996" header="0.31496062000000002" footer="0.31496062000000002"/>
  <pageSetup paperSize="9" scale="52" orientation="portrait" r:id="rId1"/>
  <ignoredErrors>
    <ignoredError sqref="B8:H8 A62 A55 A9:A17 C10:D10 B11:C11 C12 B16:C16 B15:C15 A57 A56 A58 G57:H57 C9:F9 C13:E13 A59 B17:C17 B14:C14 C57:E57 C56:E56 C59:E59 C58:E58 C62:H62 G59:H59 B55:H5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5915-FB74-454E-B7E4-B759E0452010}">
  <sheetPr>
    <pageSetUpPr fitToPage="1"/>
  </sheetPr>
  <dimension ref="A1:N34"/>
  <sheetViews>
    <sheetView workbookViewId="0">
      <selection activeCell="D9" sqref="D9"/>
    </sheetView>
  </sheetViews>
  <sheetFormatPr defaultRowHeight="14.25" x14ac:dyDescent="0.2"/>
  <cols>
    <col min="1" max="3" width="8.625" customWidth="1"/>
    <col min="4" max="9" width="10.125" customWidth="1"/>
    <col min="10" max="11" width="8.625" customWidth="1"/>
    <col min="12" max="14" width="5.375" customWidth="1"/>
  </cols>
  <sheetData>
    <row r="1" spans="1:14" ht="15" x14ac:dyDescent="0.2">
      <c r="A1" s="20" t="s">
        <v>37</v>
      </c>
      <c r="B1" s="16"/>
      <c r="C1" s="16"/>
      <c r="D1" s="15"/>
      <c r="E1" s="16"/>
      <c r="F1" s="14"/>
      <c r="G1" s="14"/>
      <c r="H1" s="14"/>
      <c r="I1" s="14"/>
      <c r="J1" s="14"/>
    </row>
    <row r="2" spans="1:14" ht="15" x14ac:dyDescent="0.2">
      <c r="A2" s="20" t="s">
        <v>71</v>
      </c>
      <c r="B2" s="16"/>
      <c r="C2" s="16"/>
      <c r="D2" s="15"/>
      <c r="E2" s="16"/>
      <c r="F2" s="14"/>
      <c r="G2" s="14"/>
      <c r="H2" s="14"/>
      <c r="I2" s="14"/>
      <c r="J2" s="14"/>
    </row>
    <row r="3" spans="1:14" ht="15" x14ac:dyDescent="0.2">
      <c r="A3" s="36" t="s">
        <v>72</v>
      </c>
      <c r="B3" s="16"/>
      <c r="C3" s="16"/>
      <c r="D3" s="15"/>
      <c r="E3" s="16"/>
      <c r="F3" s="14"/>
      <c r="G3" s="14"/>
      <c r="H3" s="14"/>
      <c r="I3" s="14"/>
      <c r="J3" s="14"/>
    </row>
    <row r="4" spans="1:14" ht="15" x14ac:dyDescent="0.2">
      <c r="A4" s="20"/>
      <c r="B4" s="16"/>
      <c r="C4" s="16"/>
      <c r="D4" s="15"/>
      <c r="E4" s="16"/>
      <c r="F4" s="14"/>
      <c r="G4" s="14"/>
      <c r="H4" s="14"/>
      <c r="I4" s="14"/>
      <c r="J4" s="14"/>
    </row>
    <row r="5" spans="1:14" ht="15" x14ac:dyDescent="0.2">
      <c r="A5" s="36"/>
      <c r="B5" s="16"/>
      <c r="C5" s="16"/>
      <c r="D5" s="15"/>
      <c r="E5" s="16"/>
      <c r="F5" s="14"/>
      <c r="G5" s="14"/>
      <c r="H5" s="14"/>
      <c r="I5" s="14"/>
      <c r="J5" s="14"/>
    </row>
    <row r="6" spans="1:14" x14ac:dyDescent="0.2">
      <c r="A6" s="17"/>
      <c r="B6" s="17"/>
      <c r="C6" s="17"/>
      <c r="D6" s="18"/>
      <c r="E6" s="84"/>
      <c r="F6" s="84"/>
      <c r="G6" s="84"/>
      <c r="H6" s="84"/>
      <c r="I6" s="84"/>
      <c r="J6" s="84"/>
    </row>
    <row r="7" spans="1:14" ht="15" x14ac:dyDescent="0.2">
      <c r="B7" s="16"/>
      <c r="C7" s="16"/>
      <c r="D7" s="15"/>
      <c r="E7" s="16"/>
      <c r="F7" s="14"/>
      <c r="G7" s="14"/>
      <c r="H7" s="14"/>
      <c r="I7" s="14"/>
      <c r="J7" s="14"/>
      <c r="L7" s="81" t="s">
        <v>5</v>
      </c>
      <c r="M7" s="81" t="s">
        <v>100</v>
      </c>
      <c r="N7" s="81" t="s">
        <v>22</v>
      </c>
    </row>
    <row r="8" spans="1:14" ht="15" x14ac:dyDescent="0.2">
      <c r="A8" s="20"/>
      <c r="B8" s="16"/>
      <c r="C8" s="16"/>
      <c r="D8" s="15"/>
      <c r="E8" s="16"/>
      <c r="F8" s="14"/>
      <c r="G8" s="14"/>
      <c r="H8" s="14"/>
      <c r="I8" s="14"/>
      <c r="J8" s="14"/>
      <c r="L8" s="82"/>
      <c r="M8" s="82"/>
      <c r="N8" s="82"/>
    </row>
    <row r="9" spans="1:14" ht="15" x14ac:dyDescent="0.2">
      <c r="A9" s="13"/>
      <c r="B9" s="13"/>
      <c r="C9" s="13"/>
      <c r="D9" s="15"/>
      <c r="E9" s="16"/>
      <c r="F9" s="14"/>
      <c r="G9" s="14"/>
      <c r="H9" s="14"/>
      <c r="I9" s="14"/>
      <c r="J9" s="14"/>
      <c r="L9" s="82"/>
      <c r="M9" s="82"/>
      <c r="N9" s="82"/>
    </row>
    <row r="10" spans="1:14" x14ac:dyDescent="0.2">
      <c r="L10" s="82"/>
      <c r="M10" s="82"/>
      <c r="N10" s="82"/>
    </row>
    <row r="11" spans="1:14" x14ac:dyDescent="0.2">
      <c r="L11" s="82"/>
      <c r="M11" s="82"/>
      <c r="N11" s="82"/>
    </row>
    <row r="12" spans="1:14" x14ac:dyDescent="0.2">
      <c r="L12" s="82"/>
      <c r="M12" s="82"/>
      <c r="N12" s="82"/>
    </row>
    <row r="13" spans="1:14" x14ac:dyDescent="0.2">
      <c r="L13" s="82"/>
      <c r="M13" s="82"/>
      <c r="N13" s="82"/>
    </row>
    <row r="14" spans="1:14" x14ac:dyDescent="0.2">
      <c r="L14" s="82"/>
      <c r="M14" s="82"/>
      <c r="N14" s="82"/>
    </row>
    <row r="15" spans="1:14" x14ac:dyDescent="0.2">
      <c r="L15" s="82"/>
      <c r="M15" s="82"/>
      <c r="N15" s="82"/>
    </row>
    <row r="16" spans="1:14" x14ac:dyDescent="0.2">
      <c r="L16" s="82"/>
      <c r="M16" s="82"/>
      <c r="N16" s="82"/>
    </row>
    <row r="17" spans="1:14" x14ac:dyDescent="0.2">
      <c r="L17" s="83"/>
      <c r="M17" s="83"/>
      <c r="N17" s="83"/>
    </row>
    <row r="18" spans="1:14" x14ac:dyDescent="0.2">
      <c r="C18" s="51" t="s">
        <v>101</v>
      </c>
      <c r="D18" s="85" t="s">
        <v>102</v>
      </c>
      <c r="E18" s="85"/>
      <c r="F18" s="85"/>
      <c r="G18" s="85"/>
      <c r="H18" s="85"/>
      <c r="I18" s="85"/>
      <c r="J18" s="85"/>
      <c r="K18" s="85"/>
      <c r="L18" s="47"/>
      <c r="M18" s="47"/>
      <c r="N18" s="47"/>
    </row>
    <row r="19" spans="1:14" x14ac:dyDescent="0.2">
      <c r="C19" s="50">
        <v>1</v>
      </c>
      <c r="D19" s="86" t="s">
        <v>5</v>
      </c>
      <c r="E19" s="86"/>
      <c r="F19" s="86"/>
      <c r="G19" s="86"/>
      <c r="H19" s="86"/>
      <c r="I19" s="86"/>
      <c r="J19" s="86"/>
      <c r="K19" s="86"/>
      <c r="L19" s="49">
        <v>1</v>
      </c>
      <c r="M19" s="48"/>
      <c r="N19" s="48"/>
    </row>
    <row r="20" spans="1:14" x14ac:dyDescent="0.2">
      <c r="C20" s="48">
        <v>2</v>
      </c>
      <c r="D20" s="80" t="s">
        <v>15</v>
      </c>
      <c r="E20" s="80"/>
      <c r="F20" s="80"/>
      <c r="G20" s="80"/>
      <c r="H20" s="80"/>
      <c r="I20" s="80"/>
      <c r="J20" s="80"/>
      <c r="K20" s="80"/>
      <c r="L20" s="48"/>
      <c r="M20" s="49">
        <v>2</v>
      </c>
      <c r="N20" s="49">
        <v>2</v>
      </c>
    </row>
    <row r="21" spans="1:14" x14ac:dyDescent="0.2">
      <c r="C21" s="50">
        <v>3</v>
      </c>
      <c r="D21" s="80" t="s">
        <v>103</v>
      </c>
      <c r="E21" s="80"/>
      <c r="F21" s="80"/>
      <c r="G21" s="80"/>
      <c r="H21" s="80"/>
      <c r="I21" s="80"/>
      <c r="J21" s="80"/>
      <c r="K21" s="80"/>
      <c r="L21" s="48"/>
      <c r="M21" s="49">
        <v>3</v>
      </c>
      <c r="N21" s="48"/>
    </row>
    <row r="22" spans="1:14" x14ac:dyDescent="0.2">
      <c r="C22" s="48">
        <v>4</v>
      </c>
      <c r="D22" s="80" t="s">
        <v>104</v>
      </c>
      <c r="E22" s="80"/>
      <c r="F22" s="80"/>
      <c r="G22" s="80"/>
      <c r="H22" s="80"/>
      <c r="I22" s="80"/>
      <c r="J22" s="80"/>
      <c r="K22" s="80"/>
      <c r="L22" s="48"/>
      <c r="M22" s="49">
        <v>3</v>
      </c>
      <c r="N22" s="48"/>
    </row>
    <row r="23" spans="1:14" x14ac:dyDescent="0.2">
      <c r="C23" s="50">
        <v>5</v>
      </c>
      <c r="D23" s="80" t="s">
        <v>120</v>
      </c>
      <c r="E23" s="80"/>
      <c r="F23" s="80"/>
      <c r="G23" s="80"/>
      <c r="H23" s="80"/>
      <c r="I23" s="80"/>
      <c r="J23" s="80"/>
      <c r="K23" s="80"/>
      <c r="L23" s="48"/>
      <c r="M23" s="49">
        <v>3</v>
      </c>
      <c r="N23" s="48"/>
    </row>
    <row r="24" spans="1:14" x14ac:dyDescent="0.2">
      <c r="C24" s="48">
        <v>6</v>
      </c>
      <c r="D24" s="80" t="s">
        <v>105</v>
      </c>
      <c r="E24" s="80"/>
      <c r="F24" s="80"/>
      <c r="G24" s="80"/>
      <c r="H24" s="80"/>
      <c r="I24" s="80"/>
      <c r="J24" s="80"/>
      <c r="K24" s="80"/>
      <c r="L24" s="48"/>
      <c r="M24" s="49">
        <v>3</v>
      </c>
      <c r="N24" s="48"/>
    </row>
    <row r="25" spans="1:14" x14ac:dyDescent="0.2">
      <c r="C25" s="50">
        <v>7</v>
      </c>
      <c r="D25" s="80" t="s">
        <v>106</v>
      </c>
      <c r="E25" s="80"/>
      <c r="F25" s="80"/>
      <c r="G25" s="80"/>
      <c r="H25" s="80"/>
      <c r="I25" s="80"/>
      <c r="J25" s="80"/>
      <c r="K25" s="80"/>
      <c r="L25" s="48"/>
      <c r="M25" s="49">
        <v>4</v>
      </c>
      <c r="N25" s="48"/>
    </row>
    <row r="26" spans="1:14" x14ac:dyDescent="0.2">
      <c r="C26" s="48">
        <v>8</v>
      </c>
      <c r="D26" s="80" t="s">
        <v>107</v>
      </c>
      <c r="E26" s="80"/>
      <c r="F26" s="80"/>
      <c r="G26" s="80"/>
      <c r="H26" s="80"/>
      <c r="I26" s="80"/>
      <c r="J26" s="80"/>
      <c r="K26" s="80"/>
      <c r="L26" s="48"/>
      <c r="M26" s="48"/>
      <c r="N26" s="49">
        <v>5</v>
      </c>
    </row>
    <row r="27" spans="1:14" x14ac:dyDescent="0.2">
      <c r="C27" s="50">
        <v>9</v>
      </c>
      <c r="D27" s="80" t="s">
        <v>108</v>
      </c>
      <c r="E27" s="80"/>
      <c r="F27" s="80"/>
      <c r="G27" s="80"/>
      <c r="H27" s="80"/>
      <c r="I27" s="80"/>
      <c r="J27" s="80"/>
      <c r="K27" s="80"/>
      <c r="L27" s="48"/>
      <c r="M27" s="48"/>
      <c r="N27" s="49">
        <v>5</v>
      </c>
    </row>
    <row r="28" spans="1:14" x14ac:dyDescent="0.2">
      <c r="C28" s="48">
        <v>10</v>
      </c>
      <c r="D28" s="80" t="s">
        <v>29</v>
      </c>
      <c r="E28" s="80"/>
      <c r="F28" s="80"/>
      <c r="G28" s="80"/>
      <c r="H28" s="80"/>
      <c r="I28" s="80"/>
      <c r="J28" s="80"/>
      <c r="K28" s="80"/>
      <c r="L28" s="48"/>
      <c r="M28" s="49">
        <v>6</v>
      </c>
      <c r="N28" s="49">
        <v>6</v>
      </c>
    </row>
    <row r="30" spans="1:14" ht="15" x14ac:dyDescent="0.25">
      <c r="A30" s="88" t="s">
        <v>109</v>
      </c>
      <c r="B30" s="88"/>
      <c r="C30" s="39"/>
      <c r="D30" s="46" t="s">
        <v>110</v>
      </c>
      <c r="E30" s="46" t="s">
        <v>111</v>
      </c>
      <c r="F30" s="46" t="s">
        <v>112</v>
      </c>
      <c r="G30" s="46" t="s">
        <v>113</v>
      </c>
      <c r="H30" s="46" t="s">
        <v>114</v>
      </c>
      <c r="I30" s="46" t="s">
        <v>115</v>
      </c>
      <c r="J30" s="42"/>
      <c r="K30" s="42"/>
      <c r="L30" s="42"/>
      <c r="M30" s="42"/>
      <c r="N30" s="42"/>
    </row>
    <row r="31" spans="1:14" ht="15" x14ac:dyDescent="0.2">
      <c r="A31" s="87" t="s">
        <v>116</v>
      </c>
      <c r="B31" s="87"/>
      <c r="C31" s="43" t="s">
        <v>117</v>
      </c>
      <c r="D31" s="44" t="e">
        <f>D32/'ORÇAMENTO SINTÉTICO'!$H$58</f>
        <v>#DIV/0!</v>
      </c>
      <c r="E31" s="44" t="e">
        <f>E32/'ORÇAMENTO SINTÉTICO'!$H$58</f>
        <v>#DIV/0!</v>
      </c>
      <c r="F31" s="44" t="e">
        <f>F32/'ORÇAMENTO SINTÉTICO'!$H$58</f>
        <v>#DIV/0!</v>
      </c>
      <c r="G31" s="44" t="e">
        <f>G32/'ORÇAMENTO SINTÉTICO'!$H$58</f>
        <v>#DIV/0!</v>
      </c>
      <c r="H31" s="44" t="e">
        <f>H32/'ORÇAMENTO SINTÉTICO'!$H$58</f>
        <v>#DIV/0!</v>
      </c>
      <c r="I31" s="44" t="e">
        <f>I32/'ORÇAMENTO SINTÉTICO'!$H$58</f>
        <v>#DIV/0!</v>
      </c>
      <c r="J31" s="41"/>
      <c r="K31" s="41"/>
      <c r="L31" s="41"/>
      <c r="M31" s="41"/>
      <c r="N31" s="41"/>
    </row>
    <row r="32" spans="1:14" ht="15" x14ac:dyDescent="0.2">
      <c r="A32" s="87"/>
      <c r="B32" s="87"/>
      <c r="C32" s="43" t="s">
        <v>118</v>
      </c>
      <c r="D32" s="45">
        <f>'ORÇAMENTO SINTÉTICO'!G9</f>
        <v>0</v>
      </c>
      <c r="E32" s="45">
        <f>'ORÇAMENTO SINTÉTICO'!G13</f>
        <v>0</v>
      </c>
      <c r="F32" s="45">
        <f>'ORÇAMENTO SINTÉTICO'!G19+'ORÇAMENTO SINTÉTICO'!G22+'ORÇAMENTO SINTÉTICO'!G33+'ORÇAMENTO SINTÉTICO'!G37</f>
        <v>0</v>
      </c>
      <c r="G32" s="45">
        <f>'ORÇAMENTO SINTÉTICO'!G40</f>
        <v>0</v>
      </c>
      <c r="H32" s="45">
        <f>'ORÇAMENTO SINTÉTICO'!G43</f>
        <v>0</v>
      </c>
      <c r="I32" s="45">
        <f>'ORÇAMENTO SINTÉTICO'!G50</f>
        <v>0</v>
      </c>
      <c r="J32" s="40"/>
      <c r="K32" s="40"/>
      <c r="L32" s="40"/>
      <c r="M32" s="40"/>
      <c r="N32" s="40"/>
    </row>
    <row r="33" spans="1:14" ht="15" x14ac:dyDescent="0.2">
      <c r="A33" s="87" t="s">
        <v>119</v>
      </c>
      <c r="B33" s="87"/>
      <c r="C33" s="43" t="s">
        <v>117</v>
      </c>
      <c r="D33" s="44" t="e">
        <f>D34/'ORÇAMENTO SINTÉTICO'!$H$58</f>
        <v>#DIV/0!</v>
      </c>
      <c r="E33" s="44" t="e">
        <f>E34/'ORÇAMENTO SINTÉTICO'!$H$58</f>
        <v>#DIV/0!</v>
      </c>
      <c r="F33" s="44" t="e">
        <f>F34/'ORÇAMENTO SINTÉTICO'!$H$58</f>
        <v>#DIV/0!</v>
      </c>
      <c r="G33" s="44" t="e">
        <f>G34/'ORÇAMENTO SINTÉTICO'!$H$58</f>
        <v>#DIV/0!</v>
      </c>
      <c r="H33" s="44" t="e">
        <f>H34/'ORÇAMENTO SINTÉTICO'!$H$58</f>
        <v>#DIV/0!</v>
      </c>
      <c r="I33" s="44" t="e">
        <f>I34/'ORÇAMENTO SINTÉTICO'!$H$58</f>
        <v>#DIV/0!</v>
      </c>
      <c r="J33" s="41"/>
      <c r="K33" s="41"/>
      <c r="L33" s="41"/>
      <c r="M33" s="41"/>
      <c r="N33" s="41"/>
    </row>
    <row r="34" spans="1:14" ht="15" x14ac:dyDescent="0.2">
      <c r="A34" s="87"/>
      <c r="B34" s="87"/>
      <c r="C34" s="43" t="s">
        <v>118</v>
      </c>
      <c r="D34" s="45">
        <f>D32</f>
        <v>0</v>
      </c>
      <c r="E34" s="45">
        <f>D34+E32</f>
        <v>0</v>
      </c>
      <c r="F34" s="45">
        <f t="shared" ref="F34:I34" si="0">E34+F32</f>
        <v>0</v>
      </c>
      <c r="G34" s="45">
        <f t="shared" si="0"/>
        <v>0</v>
      </c>
      <c r="H34" s="45">
        <f t="shared" si="0"/>
        <v>0</v>
      </c>
      <c r="I34" s="45">
        <f t="shared" si="0"/>
        <v>0</v>
      </c>
      <c r="J34" s="40"/>
      <c r="K34" s="40"/>
      <c r="L34" s="40"/>
      <c r="M34" s="40"/>
      <c r="N34" s="40"/>
    </row>
  </sheetData>
  <mergeCells count="20">
    <mergeCell ref="A31:B32"/>
    <mergeCell ref="A33:B34"/>
    <mergeCell ref="D23:K23"/>
    <mergeCell ref="D22:K22"/>
    <mergeCell ref="D28:K28"/>
    <mergeCell ref="D26:K26"/>
    <mergeCell ref="D27:K27"/>
    <mergeCell ref="D25:K25"/>
    <mergeCell ref="D24:K24"/>
    <mergeCell ref="A30:B30"/>
    <mergeCell ref="D21:K21"/>
    <mergeCell ref="N7:N17"/>
    <mergeCell ref="L7:L17"/>
    <mergeCell ref="M7:M17"/>
    <mergeCell ref="E6:F6"/>
    <mergeCell ref="G6:H6"/>
    <mergeCell ref="I6:J6"/>
    <mergeCell ref="D18:K18"/>
    <mergeCell ref="D19:K19"/>
    <mergeCell ref="D20:K20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 SINTÉTICO</vt:lpstr>
      <vt:lpstr>CRONOGRAMA</vt:lpstr>
      <vt:lpstr>CRONOGRAMA!Area_de_impressao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Atendimento</cp:lastModifiedBy>
  <cp:revision>0</cp:revision>
  <cp:lastPrinted>2024-11-25T18:42:45Z</cp:lastPrinted>
  <dcterms:created xsi:type="dcterms:W3CDTF">2024-01-30T17:37:07Z</dcterms:created>
  <dcterms:modified xsi:type="dcterms:W3CDTF">2025-05-09T13:19:09Z</dcterms:modified>
</cp:coreProperties>
</file>